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5605" windowHeight="15525"/>
  </bookViews>
  <sheets>
    <sheet name="Origina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M13" i="1"/>
  <c r="O9" i="1"/>
  <c r="M9" i="1"/>
  <c r="O10" i="1"/>
  <c r="M10" i="1"/>
  <c r="O6" i="1"/>
  <c r="M6" i="1"/>
  <c r="O5" i="1"/>
  <c r="M5" i="1"/>
  <c r="O26" i="1"/>
  <c r="O25" i="1"/>
  <c r="M26" i="1"/>
  <c r="M25" i="1"/>
  <c r="K26" i="1"/>
  <c r="K25" i="1"/>
  <c r="I26" i="1"/>
  <c r="I25" i="1"/>
  <c r="O16" i="1"/>
  <c r="O15" i="1"/>
  <c r="M16" i="1"/>
  <c r="M15" i="1"/>
  <c r="K16" i="1"/>
  <c r="K15" i="1"/>
  <c r="I16" i="1"/>
  <c r="I15" i="1"/>
</calcChain>
</file>

<file path=xl/sharedStrings.xml><?xml version="1.0" encoding="utf-8"?>
<sst xmlns="http://schemas.openxmlformats.org/spreadsheetml/2006/main" count="322" uniqueCount="145">
  <si>
    <t xml:space="preserve">Diet </t>
  </si>
  <si>
    <t>5,3,5,6</t>
  </si>
  <si>
    <t>Table 1</t>
  </si>
  <si>
    <t>Litter size at birth</t>
  </si>
  <si>
    <t>Litter size at weaning</t>
  </si>
  <si>
    <t>24,24,31,25</t>
  </si>
  <si>
    <t>3,10,5,6</t>
  </si>
  <si>
    <t>24,17,29,17</t>
  </si>
  <si>
    <t>22,17,29,14</t>
  </si>
  <si>
    <t>25,17,29,15</t>
  </si>
  <si>
    <t>40,35,23,21</t>
  </si>
  <si>
    <t>49,24,31,24</t>
  </si>
  <si>
    <t>10,11,10,9</t>
  </si>
  <si>
    <t>10,10,9,8</t>
  </si>
  <si>
    <t>10,10,10,9</t>
  </si>
  <si>
    <r>
      <rPr>
        <i/>
        <sz val="11"/>
        <color theme="1"/>
        <rFont val="Calibri"/>
        <family val="2"/>
        <scheme val="minor"/>
      </rPr>
      <t>Igf2DMR1</t>
    </r>
    <r>
      <rPr>
        <sz val="11"/>
        <color theme="1"/>
        <rFont val="Calibri"/>
        <family val="2"/>
        <scheme val="minor"/>
      </rPr>
      <t xml:space="preserve"> methylation</t>
    </r>
  </si>
  <si>
    <r>
      <rPr>
        <i/>
        <sz val="11"/>
        <color theme="1"/>
        <rFont val="Calibri"/>
        <family val="2"/>
        <scheme val="minor"/>
      </rPr>
      <t>H19Cbs2</t>
    </r>
    <r>
      <rPr>
        <sz val="11"/>
        <color theme="1"/>
        <rFont val="Calibri"/>
        <family val="2"/>
        <scheme val="minor"/>
      </rPr>
      <t xml:space="preserve"> methylation</t>
    </r>
  </si>
  <si>
    <r>
      <rPr>
        <i/>
        <sz val="11"/>
        <color theme="1"/>
        <rFont val="Calibri"/>
        <family val="2"/>
        <scheme val="minor"/>
      </rPr>
      <t>H19Cbs4</t>
    </r>
    <r>
      <rPr>
        <sz val="11"/>
        <color theme="1"/>
        <rFont val="Calibri"/>
        <family val="2"/>
        <scheme val="minor"/>
      </rPr>
      <t xml:space="preserve"> methylation</t>
    </r>
  </si>
  <si>
    <r>
      <rPr>
        <i/>
        <sz val="11"/>
        <color theme="1"/>
        <rFont val="Calibri"/>
        <family val="2"/>
        <scheme val="minor"/>
      </rPr>
      <t xml:space="preserve">H19PP </t>
    </r>
    <r>
      <rPr>
        <sz val="11"/>
        <color theme="1"/>
        <rFont val="Calibri"/>
        <family val="2"/>
        <scheme val="minor"/>
      </rPr>
      <t>methylation</t>
    </r>
  </si>
  <si>
    <r>
      <rPr>
        <i/>
        <sz val="11"/>
        <color theme="1"/>
        <rFont val="Calibri"/>
        <family val="2"/>
        <scheme val="minor"/>
      </rPr>
      <t>IG-DMR</t>
    </r>
    <r>
      <rPr>
        <sz val="11"/>
        <color theme="1"/>
        <rFont val="Calibri"/>
        <family val="2"/>
        <scheme val="minor"/>
      </rPr>
      <t xml:space="preserve"> methylation</t>
    </r>
  </si>
  <si>
    <r>
      <rPr>
        <i/>
        <sz val="11"/>
        <color theme="1"/>
        <rFont val="Calibri"/>
        <family val="2"/>
        <scheme val="minor"/>
      </rPr>
      <t>SnrpnICR</t>
    </r>
    <r>
      <rPr>
        <sz val="11"/>
        <color theme="1"/>
        <rFont val="Calibri"/>
        <family val="2"/>
        <scheme val="minor"/>
      </rPr>
      <t xml:space="preserve"> methylation</t>
    </r>
  </si>
  <si>
    <r>
      <rPr>
        <i/>
        <sz val="11"/>
        <color theme="1"/>
        <rFont val="Calibri"/>
        <family val="2"/>
        <scheme val="minor"/>
      </rPr>
      <t>Grb10DMR</t>
    </r>
    <r>
      <rPr>
        <sz val="11"/>
        <color theme="1"/>
        <rFont val="Calibri"/>
        <family val="2"/>
        <scheme val="minor"/>
      </rPr>
      <t xml:space="preserve"> methylation</t>
    </r>
  </si>
  <si>
    <t>H19Cbs2 methylation</t>
  </si>
  <si>
    <t>H19Cbs4 methylation</t>
  </si>
  <si>
    <t>H19PP methylation</t>
  </si>
  <si>
    <t>IG-DMR methylation</t>
  </si>
  <si>
    <t>SnrpnICR methylation</t>
  </si>
  <si>
    <t>Grb10DMR methylation</t>
  </si>
  <si>
    <t>10,8,10,10</t>
  </si>
  <si>
    <t>10,7,9,9</t>
  </si>
  <si>
    <t>10,10,10,10</t>
  </si>
  <si>
    <r>
      <rPr>
        <i/>
        <sz val="11"/>
        <color theme="1"/>
        <rFont val="Calibri"/>
        <family val="2"/>
        <scheme val="minor"/>
      </rPr>
      <t>Igf2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</si>
  <si>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 xml:space="preserve">H19 </t>
    </r>
    <r>
      <rPr>
        <sz val="11"/>
        <color theme="1"/>
        <rFont val="Calibri"/>
        <family val="2"/>
        <scheme val="minor"/>
      </rPr>
      <t>expression</t>
    </r>
  </si>
  <si>
    <r>
      <rPr>
        <i/>
        <sz val="11"/>
        <color theme="1"/>
        <rFont val="Calibri"/>
        <family val="2"/>
        <scheme val="minor"/>
      </rPr>
      <t>Snrpn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</si>
  <si>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>Grb10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</si>
  <si>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>Dnmt3a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</si>
  <si>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>Dnmt3b</t>
    </r>
    <r>
      <rPr>
        <sz val="11"/>
        <color theme="1"/>
        <rFont val="Calibri"/>
        <family val="2"/>
        <scheme val="minor"/>
      </rPr>
      <t xml:space="preserve"> expression</t>
    </r>
  </si>
  <si>
    <r>
      <rPr>
        <i/>
        <sz val="11"/>
        <color theme="1"/>
        <rFont val="Calibri"/>
        <family val="2"/>
        <scheme val="minor"/>
      </rPr>
      <t>Dnmt1</t>
    </r>
    <r>
      <rPr>
        <sz val="11"/>
        <color theme="1"/>
        <rFont val="Calibri"/>
        <family val="2"/>
        <scheme val="minor"/>
      </rPr>
      <t xml:space="preserve"> expression</t>
    </r>
  </si>
  <si>
    <t>10,9,10,10</t>
  </si>
  <si>
    <t>Fig.2A</t>
  </si>
  <si>
    <t>Fig.2B</t>
  </si>
  <si>
    <t>Fig.2C</t>
  </si>
  <si>
    <t>Fig.2D</t>
  </si>
  <si>
    <t>Fig.3A</t>
  </si>
  <si>
    <t>Fig.3B</t>
  </si>
  <si>
    <t>Fig.3C</t>
  </si>
  <si>
    <t>Fig.3D</t>
  </si>
  <si>
    <t>23,10,13,11</t>
  </si>
  <si>
    <t>21,10,13,11</t>
  </si>
  <si>
    <t xml:space="preserve">Sample Sizes </t>
  </si>
  <si>
    <t>Generation</t>
  </si>
  <si>
    <t>G1</t>
  </si>
  <si>
    <t>Developmental timepoint</t>
  </si>
  <si>
    <t>Percent lean mass</t>
  </si>
  <si>
    <t>Percent fat mass</t>
  </si>
  <si>
    <t xml:space="preserve">Sperm count </t>
  </si>
  <si>
    <t>G2</t>
  </si>
  <si>
    <t>PND4</t>
  </si>
  <si>
    <t>PND9</t>
  </si>
  <si>
    <t>8wks</t>
  </si>
  <si>
    <t>Sex</t>
  </si>
  <si>
    <t>Body weight</t>
  </si>
  <si>
    <t>Fig.4B (liver)</t>
  </si>
  <si>
    <t>Fig.4C  (sperm)</t>
  </si>
  <si>
    <t>Fig.5A (liver)</t>
  </si>
  <si>
    <t>Fig.5B (sperm)</t>
  </si>
  <si>
    <t>Fig.6A (liver)</t>
  </si>
  <si>
    <t># of tests</t>
  </si>
  <si>
    <t>Figure 1C</t>
  </si>
  <si>
    <t>G0</t>
  </si>
  <si>
    <t>Adult</t>
  </si>
  <si>
    <t>F</t>
  </si>
  <si>
    <t>Fecundity</t>
  </si>
  <si>
    <t>15,12,16,13</t>
  </si>
  <si>
    <t>11,10,9,6</t>
  </si>
  <si>
    <t>13,11,12,9</t>
  </si>
  <si>
    <t>10,7,7,5</t>
  </si>
  <si>
    <t>86,62,87,64</t>
  </si>
  <si>
    <t>89,67,54,45</t>
  </si>
  <si>
    <t>PND1</t>
  </si>
  <si>
    <t>PND21</t>
  </si>
  <si>
    <t>M</t>
  </si>
  <si>
    <t>Male/female ratio</t>
  </si>
  <si>
    <t>Fig.6B &amp; C (liver)</t>
  </si>
  <si>
    <t>Testes weight</t>
  </si>
  <si>
    <t xml:space="preserve">Testes weight </t>
  </si>
  <si>
    <t xml:space="preserve">Normalized testes weight </t>
  </si>
  <si>
    <t>Regression model</t>
  </si>
  <si>
    <t>Statistical test</t>
  </si>
  <si>
    <t>Phenotype
(response variable)</t>
  </si>
  <si>
    <t>cross1-CON,
cross1-LVD,
cross2-CON,
cross2-LVD</t>
  </si>
  <si>
    <t>Logistic regression by generalized linear model</t>
  </si>
  <si>
    <t>Least squares linear regression</t>
  </si>
  <si>
    <r>
      <t xml:space="preserve">Least squares linear regression + Tukey-Kramer HSD </t>
    </r>
    <r>
      <rPr>
        <i/>
        <sz val="11"/>
        <color theme="1"/>
        <rFont val="Calibri"/>
        <family val="2"/>
        <scheme val="minor"/>
      </rPr>
      <t>post hoc</t>
    </r>
  </si>
  <si>
    <t>y~diet:cross</t>
  </si>
  <si>
    <t>q-value (regression models)</t>
  </si>
  <si>
    <t>Effect size (LVD-CON)</t>
  </si>
  <si>
    <t>t-test</t>
  </si>
  <si>
    <t>regression models</t>
  </si>
  <si>
    <t>Effect size (Cross2- Cross1)</t>
  </si>
  <si>
    <t>1.246g</t>
  </si>
  <si>
    <t>0.024g</t>
  </si>
  <si>
    <t>-0.739g</t>
  </si>
  <si>
    <t>0.115g</t>
  </si>
  <si>
    <t>-0.260g</t>
  </si>
  <si>
    <t>-0.024g</t>
  </si>
  <si>
    <t>0.015g</t>
  </si>
  <si>
    <t>-0.548g</t>
  </si>
  <si>
    <t>-0.194g</t>
  </si>
  <si>
    <t>0.452g</t>
  </si>
  <si>
    <t>-0.277g</t>
  </si>
  <si>
    <t>0.109g</t>
  </si>
  <si>
    <t>0.520g</t>
  </si>
  <si>
    <t>-0.392g</t>
  </si>
  <si>
    <t>0.096g</t>
  </si>
  <si>
    <t>-0.020g</t>
  </si>
  <si>
    <t>-1.154g</t>
  </si>
  <si>
    <t>-0.517g</t>
  </si>
  <si>
    <t>2.966g</t>
  </si>
  <si>
    <t>-0.068g</t>
  </si>
  <si>
    <t>-0.031g</t>
  </si>
  <si>
    <t>-0.078g</t>
  </si>
  <si>
    <t>-0.055g</t>
  </si>
  <si>
    <t>0.076g</t>
  </si>
  <si>
    <r>
      <t>25(OH)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</si>
  <si>
    <t>Cross 1: CON vs LVD</t>
  </si>
  <si>
    <t xml:space="preserve">p-value </t>
  </si>
  <si>
    <t>Cross 2: CON vs LVD</t>
  </si>
  <si>
    <t>Diet effects</t>
  </si>
  <si>
    <t>F &amp; M</t>
  </si>
  <si>
    <t>PO</t>
  </si>
  <si>
    <t xml:space="preserve">Diet x PO </t>
  </si>
  <si>
    <t>Diet independent PO effects (PO)</t>
  </si>
  <si>
    <t>Diet dependent PO effects (Diet x PO)</t>
  </si>
  <si>
    <t>Figure/Table with data</t>
  </si>
  <si>
    <t xml:space="preserve">Supplemental Table 1. P-values, effect sizes (difference in mean between groups indicated in column header), adjusted p-values (q-values) and statistical analyses used in each comparison. Units for effect sizes are arbitrary unless otherwise listed. </t>
  </si>
  <si>
    <t>Pink highlighted boxes indicate p-values &lt; 0.05 and q-values&lt;0.1</t>
  </si>
  <si>
    <t>6mg</t>
  </si>
  <si>
    <t>-4mg</t>
  </si>
  <si>
    <t>3mg</t>
  </si>
  <si>
    <t>12mg</t>
  </si>
  <si>
    <t>24mg</t>
  </si>
  <si>
    <t>7mg</t>
  </si>
  <si>
    <t>14mg</t>
  </si>
  <si>
    <t>35mg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</si>
</sst>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E+00"/>
    <numFmt numFmtId="165" formatCode="0.000"/>
    <numFmt numFmtId="166" formatCode="0.000%"/>
    <numFmt numFmtId="167" formatCode="0.0000"/>
  </numFmts>
  <fonts count="2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5">
    <xf numFmtId="0" fontId="0" fillId="0" borderId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3" applyNumberFormat="0" applyAlignment="0" applyProtection="0"/>
    <xf numFmtId="0" fontId="12" fillId="6" borderId="14" applyNumberFormat="0" applyAlignment="0" applyProtection="0"/>
    <xf numFmtId="0" fontId="13" fillId="6" borderId="13" applyNumberFormat="0" applyAlignment="0" applyProtection="0"/>
    <xf numFmtId="0" fontId="14" fillId="0" borderId="15" applyNumberFormat="0" applyFill="0" applyAlignment="0" applyProtection="0"/>
    <xf numFmtId="0" fontId="15" fillId="7" borderId="16" applyNumberFormat="0" applyAlignment="0" applyProtection="0"/>
    <xf numFmtId="0" fontId="16" fillId="0" borderId="0" applyNumberFormat="0" applyFill="0" applyBorder="0" applyAlignment="0" applyProtection="0"/>
    <xf numFmtId="0" fontId="3" fillId="8" borderId="1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/>
    <xf numFmtId="11" fontId="0" fillId="0" borderId="0" xfId="0" applyNumberForma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1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1" fontId="0" fillId="0" borderId="21" xfId="0" applyNumberFormat="1" applyFont="1" applyBorder="1" applyAlignment="1">
      <alignment horizontal="center" vertical="center"/>
    </xf>
    <xf numFmtId="165" fontId="0" fillId="33" borderId="3" xfId="0" applyNumberFormat="1" applyFill="1" applyBorder="1" applyAlignment="1">
      <alignment horizontal="center" vertical="center" wrapText="1"/>
    </xf>
    <xf numFmtId="165" fontId="0" fillId="33" borderId="0" xfId="0" applyNumberFormat="1" applyFill="1" applyBorder="1" applyAlignment="1">
      <alignment horizontal="center" vertical="center" wrapText="1"/>
    </xf>
    <xf numFmtId="165" fontId="0" fillId="33" borderId="8" xfId="0" applyNumberFormat="1" applyFill="1" applyBorder="1" applyAlignment="1">
      <alignment horizontal="center" vertical="center" wrapText="1"/>
    </xf>
    <xf numFmtId="165" fontId="0" fillId="33" borderId="1" xfId="0" applyNumberFormat="1" applyFill="1" applyBorder="1" applyAlignment="1">
      <alignment horizontal="center" vertical="center" wrapText="1"/>
    </xf>
    <xf numFmtId="1" fontId="0" fillId="33" borderId="21" xfId="0" applyNumberFormat="1" applyFill="1" applyBorder="1" applyAlignment="1">
      <alignment horizontal="center" vertical="center" wrapText="1"/>
    </xf>
    <xf numFmtId="165" fontId="0" fillId="33" borderId="4" xfId="0" applyNumberFormat="1" applyFill="1" applyBorder="1" applyAlignment="1">
      <alignment horizontal="center" vertical="center" wrapText="1"/>
    </xf>
    <xf numFmtId="1" fontId="0" fillId="33" borderId="9" xfId="0" applyNumberFormat="1" applyFill="1" applyBorder="1" applyAlignment="1">
      <alignment horizontal="center" vertical="center" wrapText="1"/>
    </xf>
    <xf numFmtId="165" fontId="0" fillId="33" borderId="20" xfId="0" applyNumberFormat="1" applyFill="1" applyBorder="1" applyAlignment="1">
      <alignment horizontal="center" vertical="center" wrapText="1"/>
    </xf>
    <xf numFmtId="1" fontId="0" fillId="33" borderId="2" xfId="0" applyNumberFormat="1" applyFill="1" applyBorder="1" applyAlignment="1">
      <alignment horizontal="center" vertical="center" wrapText="1"/>
    </xf>
    <xf numFmtId="165" fontId="0" fillId="33" borderId="5" xfId="0" applyNumberFormat="1" applyFill="1" applyBorder="1" applyAlignment="1">
      <alignment horizontal="center" vertical="center" wrapText="1"/>
    </xf>
    <xf numFmtId="1" fontId="0" fillId="33" borderId="6" xfId="0" applyNumberFormat="1" applyFill="1" applyBorder="1" applyAlignment="1">
      <alignment horizontal="center" vertical="center" wrapText="1"/>
    </xf>
    <xf numFmtId="165" fontId="0" fillId="33" borderId="7" xfId="0" applyNumberFormat="1" applyFill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 wrapText="1"/>
    </xf>
    <xf numFmtId="165" fontId="0" fillId="33" borderId="9" xfId="0" applyNumberFormat="1" applyFill="1" applyBorder="1" applyAlignment="1">
      <alignment horizontal="center" vertical="center" wrapText="1"/>
    </xf>
    <xf numFmtId="165" fontId="0" fillId="33" borderId="2" xfId="0" applyNumberFormat="1" applyFill="1" applyBorder="1" applyAlignment="1">
      <alignment horizontal="center" vertical="center" wrapText="1"/>
    </xf>
    <xf numFmtId="165" fontId="0" fillId="33" borderId="6" xfId="0" applyNumberForma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1" fontId="0" fillId="0" borderId="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6" fontId="0" fillId="0" borderId="0" xfId="18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180" applyNumberFormat="1" applyFont="1" applyAlignment="1">
      <alignment horizontal="center" vertical="center"/>
    </xf>
    <xf numFmtId="166" fontId="0" fillId="0" borderId="1" xfId="180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1" fontId="0" fillId="0" borderId="2" xfId="0" applyNumberFormat="1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33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 wrapText="1"/>
    </xf>
    <xf numFmtId="165" fontId="0" fillId="0" borderId="20" xfId="0" applyNumberForma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6" fontId="0" fillId="0" borderId="5" xfId="180" applyNumberFormat="1" applyFont="1" applyBorder="1" applyAlignment="1">
      <alignment horizontal="center" vertical="center"/>
    </xf>
    <xf numFmtId="166" fontId="0" fillId="0" borderId="7" xfId="18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6" fontId="0" fillId="0" borderId="20" xfId="180" applyNumberFormat="1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25" fillId="0" borderId="0" xfId="0" applyFont="1"/>
    <xf numFmtId="0" fontId="26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4" fillId="0" borderId="2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7" fontId="0" fillId="0" borderId="0" xfId="0" quotePrefix="1" applyNumberFormat="1" applyBorder="1" applyAlignment="1">
      <alignment horizontal="center" vertical="center"/>
    </xf>
  </cellXfs>
  <cellStyles count="19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180" builtinId="5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15"/>
  <sheetViews>
    <sheetView tabSelected="1" zoomScale="85" zoomScaleNormal="85" zoomScalePageLayoutView="85" workbookViewId="0">
      <pane ySplit="2100" topLeftCell="A7" activePane="bottomLeft"/>
      <selection sqref="A1:XFD1"/>
      <selection pane="bottomLeft" activeCell="O19" sqref="O19"/>
    </sheetView>
  </sheetViews>
  <sheetFormatPr defaultColWidth="8.85546875" defaultRowHeight="15" x14ac:dyDescent="0.25"/>
  <cols>
    <col min="1" max="1" width="8.85546875" style="85"/>
    <col min="2" max="2" width="17.85546875" style="77" customWidth="1"/>
    <col min="3" max="3" width="11.140625" style="77" customWidth="1"/>
    <col min="4" max="4" width="13.42578125" style="77" customWidth="1"/>
    <col min="5" max="5" width="5.7109375" style="77" customWidth="1"/>
    <col min="6" max="6" width="25.85546875" style="79" customWidth="1"/>
    <col min="7" max="7" width="13.140625" style="77" customWidth="1"/>
    <col min="8" max="11" width="10" style="22" customWidth="1"/>
    <col min="12" max="12" width="10" style="42" customWidth="1"/>
    <col min="13" max="13" width="11" style="22" customWidth="1"/>
    <col min="14" max="15" width="10" style="22" customWidth="1"/>
    <col min="16" max="16" width="17.85546875" style="22" customWidth="1"/>
    <col min="17" max="17" width="8.28515625" style="8" customWidth="1"/>
    <col min="18" max="19" width="8.28515625" style="22" customWidth="1"/>
    <col min="20" max="20" width="12" style="37" customWidth="1"/>
    <col min="21" max="21" width="15.140625" style="22" customWidth="1"/>
    <col min="22" max="22" width="56.42578125" style="22" customWidth="1"/>
    <col min="23" max="31" width="8.85546875" style="77"/>
    <col min="32" max="16384" width="8.85546875" style="85"/>
  </cols>
  <sheetData>
    <row r="1" spans="2:31" ht="9" customHeight="1" x14ac:dyDescent="0.25">
      <c r="F1" s="15"/>
      <c r="L1" s="22"/>
      <c r="Q1" s="6"/>
      <c r="T1" s="22"/>
    </row>
    <row r="2" spans="2:31" ht="15" customHeight="1" x14ac:dyDescent="0.25">
      <c r="B2" s="142" t="s">
        <v>134</v>
      </c>
      <c r="C2" s="138" t="s">
        <v>50</v>
      </c>
      <c r="D2" s="138" t="s">
        <v>52</v>
      </c>
      <c r="E2" s="138" t="s">
        <v>60</v>
      </c>
      <c r="F2" s="138" t="s">
        <v>89</v>
      </c>
      <c r="H2" s="148" t="s">
        <v>97</v>
      </c>
      <c r="I2" s="149"/>
      <c r="J2" s="149"/>
      <c r="K2" s="149"/>
      <c r="L2" s="150" t="s">
        <v>98</v>
      </c>
      <c r="M2" s="151"/>
      <c r="N2" s="151"/>
      <c r="O2" s="151"/>
      <c r="P2" s="152"/>
      <c r="U2"/>
      <c r="V2"/>
    </row>
    <row r="3" spans="2:31" s="92" customFormat="1" ht="29.1" customHeight="1" x14ac:dyDescent="0.25">
      <c r="B3" s="143"/>
      <c r="C3" s="139"/>
      <c r="D3" s="139"/>
      <c r="E3" s="139"/>
      <c r="F3" s="139"/>
      <c r="G3" s="5" t="s">
        <v>49</v>
      </c>
      <c r="H3" s="150" t="s">
        <v>125</v>
      </c>
      <c r="I3" s="153"/>
      <c r="J3" s="150" t="s">
        <v>127</v>
      </c>
      <c r="K3" s="153"/>
      <c r="L3" s="154" t="s">
        <v>128</v>
      </c>
      <c r="M3" s="155"/>
      <c r="N3" s="154" t="s">
        <v>132</v>
      </c>
      <c r="O3" s="156"/>
      <c r="P3" s="25" t="s">
        <v>133</v>
      </c>
      <c r="Q3" s="145" t="s">
        <v>95</v>
      </c>
      <c r="R3" s="146"/>
      <c r="S3" s="146"/>
      <c r="T3" s="147"/>
      <c r="U3" s="93"/>
      <c r="V3" s="23"/>
      <c r="W3" s="91"/>
      <c r="X3" s="91"/>
      <c r="Y3" s="91"/>
      <c r="Z3" s="91"/>
      <c r="AA3" s="91"/>
      <c r="AB3" s="91"/>
      <c r="AC3" s="91"/>
      <c r="AD3" s="91"/>
      <c r="AE3" s="91"/>
    </row>
    <row r="4" spans="2:31" s="95" customFormat="1" ht="57" customHeight="1" x14ac:dyDescent="0.25">
      <c r="B4" s="144"/>
      <c r="C4" s="140"/>
      <c r="D4" s="140"/>
      <c r="E4" s="140"/>
      <c r="F4" s="140"/>
      <c r="G4" s="4" t="s">
        <v>90</v>
      </c>
      <c r="H4" s="81" t="s">
        <v>126</v>
      </c>
      <c r="I4" s="25" t="s">
        <v>96</v>
      </c>
      <c r="J4" s="24" t="s">
        <v>126</v>
      </c>
      <c r="K4" s="82" t="s">
        <v>96</v>
      </c>
      <c r="L4" s="24" t="s">
        <v>126</v>
      </c>
      <c r="M4" s="25" t="s">
        <v>96</v>
      </c>
      <c r="N4" s="108" t="s">
        <v>126</v>
      </c>
      <c r="O4" s="83" t="s">
        <v>99</v>
      </c>
      <c r="P4" s="25" t="s">
        <v>126</v>
      </c>
      <c r="Q4" s="7" t="s">
        <v>67</v>
      </c>
      <c r="R4" s="25" t="s">
        <v>0</v>
      </c>
      <c r="S4" s="25" t="s">
        <v>130</v>
      </c>
      <c r="T4" s="32" t="s">
        <v>131</v>
      </c>
      <c r="U4" s="57" t="s">
        <v>87</v>
      </c>
      <c r="V4" s="23" t="s">
        <v>88</v>
      </c>
      <c r="W4" s="15"/>
      <c r="X4" s="15"/>
      <c r="Y4" s="15"/>
      <c r="Z4" s="15"/>
      <c r="AA4" s="15"/>
      <c r="AB4" s="15"/>
      <c r="AC4" s="15"/>
      <c r="AD4" s="15"/>
      <c r="AE4" s="15"/>
    </row>
    <row r="5" spans="2:31" s="95" customFormat="1" ht="15.95" customHeight="1" x14ac:dyDescent="0.25">
      <c r="B5" s="16" t="s">
        <v>68</v>
      </c>
      <c r="C5" s="16" t="s">
        <v>69</v>
      </c>
      <c r="D5" s="16" t="s">
        <v>70</v>
      </c>
      <c r="E5" s="16" t="s">
        <v>71</v>
      </c>
      <c r="F5" s="59" t="s">
        <v>124</v>
      </c>
      <c r="G5" s="18" t="s">
        <v>1</v>
      </c>
      <c r="H5" s="66"/>
      <c r="I5" s="113"/>
      <c r="J5" s="45"/>
      <c r="K5" s="113"/>
      <c r="L5" s="44">
        <v>1.9769696401118599E-5</v>
      </c>
      <c r="M5" s="112" t="str">
        <f>TEXT(-8.198,"0.000")&amp;"ng/ml"</f>
        <v>-8.198ng/ml</v>
      </c>
      <c r="N5" s="26">
        <v>5.0700000000000002E-2</v>
      </c>
      <c r="O5" s="114" t="str">
        <f>TEXT(1.367,"0.000")&amp;"ng/ml"</f>
        <v>1.367ng/ml</v>
      </c>
      <c r="P5" s="27">
        <v>3.4299999999999997E-2</v>
      </c>
      <c r="Q5" s="49"/>
      <c r="R5" s="45"/>
      <c r="S5" s="45"/>
      <c r="T5" s="45"/>
      <c r="U5" s="61" t="s">
        <v>94</v>
      </c>
      <c r="V5" s="61" t="s">
        <v>93</v>
      </c>
      <c r="W5" s="15"/>
      <c r="X5" s="15"/>
      <c r="Y5" s="15"/>
      <c r="Z5" s="15"/>
      <c r="AA5" s="15"/>
      <c r="AB5" s="15"/>
      <c r="AC5" s="15"/>
      <c r="AD5" s="15"/>
      <c r="AE5" s="15"/>
    </row>
    <row r="6" spans="2:31" s="95" customFormat="1" ht="15.95" customHeight="1" x14ac:dyDescent="0.25">
      <c r="B6" s="138" t="s">
        <v>2</v>
      </c>
      <c r="C6" s="16" t="s">
        <v>69</v>
      </c>
      <c r="D6" s="16" t="s">
        <v>70</v>
      </c>
      <c r="E6" s="16" t="s">
        <v>71</v>
      </c>
      <c r="F6" s="74" t="s">
        <v>72</v>
      </c>
      <c r="G6" s="19" t="s">
        <v>73</v>
      </c>
      <c r="H6" s="67"/>
      <c r="I6" s="46"/>
      <c r="J6" s="46"/>
      <c r="K6" s="46"/>
      <c r="L6" s="28">
        <v>0.87609999999999999</v>
      </c>
      <c r="M6" s="112" t="str">
        <f>TEXT(-0.6,"0.000")&amp;"%"</f>
        <v>-0.600%</v>
      </c>
      <c r="N6" s="103">
        <v>0.1027</v>
      </c>
      <c r="O6" s="114" t="str">
        <f>TEXT(-16.5,"0.000")&amp;"%"</f>
        <v>-16.500%</v>
      </c>
      <c r="P6" s="29">
        <v>0.59109999999999996</v>
      </c>
      <c r="Q6" s="51"/>
      <c r="R6" s="47"/>
      <c r="S6" s="47"/>
      <c r="T6" s="52"/>
      <c r="U6" s="62" t="s">
        <v>94</v>
      </c>
      <c r="V6" s="62" t="s">
        <v>91</v>
      </c>
      <c r="W6" s="15"/>
      <c r="X6" s="15"/>
      <c r="Y6" s="15"/>
      <c r="Z6" s="15"/>
      <c r="AA6" s="15"/>
      <c r="AB6" s="15"/>
      <c r="AC6" s="15"/>
      <c r="AD6" s="15"/>
      <c r="AE6" s="15"/>
    </row>
    <row r="7" spans="2:31" s="95" customFormat="1" ht="15.95" customHeight="1" x14ac:dyDescent="0.25">
      <c r="B7" s="139"/>
      <c r="C7" s="138" t="s">
        <v>51</v>
      </c>
      <c r="D7" s="80" t="s">
        <v>79</v>
      </c>
      <c r="E7" s="138" t="s">
        <v>129</v>
      </c>
      <c r="F7" s="72" t="s">
        <v>3</v>
      </c>
      <c r="G7" s="3" t="s">
        <v>75</v>
      </c>
      <c r="H7" s="67"/>
      <c r="I7" s="47"/>
      <c r="J7" s="47"/>
      <c r="K7" s="47"/>
      <c r="L7" s="30">
        <v>0.37680000000000002</v>
      </c>
      <c r="M7" s="110">
        <v>-0.52</v>
      </c>
      <c r="N7" s="70">
        <v>0.25890000000000002</v>
      </c>
      <c r="O7" s="116">
        <v>0.56499999999999995</v>
      </c>
      <c r="P7" s="31">
        <v>0.54690000000000005</v>
      </c>
      <c r="Q7" s="51"/>
      <c r="R7" s="47"/>
      <c r="S7" s="47"/>
      <c r="T7" s="52"/>
      <c r="U7" s="63" t="s">
        <v>94</v>
      </c>
      <c r="V7" s="63" t="s">
        <v>92</v>
      </c>
      <c r="W7" s="15"/>
      <c r="X7" s="15"/>
      <c r="Y7" s="15"/>
      <c r="Z7" s="15"/>
      <c r="AA7" s="15"/>
      <c r="AB7" s="15"/>
      <c r="AC7" s="15"/>
      <c r="AD7" s="15"/>
      <c r="AE7" s="15"/>
    </row>
    <row r="8" spans="2:31" s="95" customFormat="1" ht="15.95" customHeight="1" x14ac:dyDescent="0.25">
      <c r="B8" s="139"/>
      <c r="C8" s="139"/>
      <c r="D8" s="87" t="s">
        <v>80</v>
      </c>
      <c r="E8" s="139"/>
      <c r="F8" s="74" t="s">
        <v>4</v>
      </c>
      <c r="G8" s="15" t="s">
        <v>75</v>
      </c>
      <c r="H8" s="68"/>
      <c r="I8" s="46"/>
      <c r="J8" s="46"/>
      <c r="K8" s="46"/>
      <c r="L8" s="28">
        <v>0.62509999999999999</v>
      </c>
      <c r="M8" s="109">
        <v>-0.36699999999999999</v>
      </c>
      <c r="N8" s="103">
        <v>3.0099999999999998E-2</v>
      </c>
      <c r="O8" s="115">
        <v>1.708</v>
      </c>
      <c r="P8" s="29">
        <v>0.51</v>
      </c>
      <c r="Q8" s="53"/>
      <c r="R8" s="46"/>
      <c r="S8" s="46"/>
      <c r="T8" s="54"/>
      <c r="U8" s="62" t="s">
        <v>94</v>
      </c>
      <c r="V8" s="62" t="s">
        <v>92</v>
      </c>
      <c r="W8" s="15"/>
      <c r="X8" s="15"/>
      <c r="Y8" s="15"/>
      <c r="Z8" s="15"/>
      <c r="AA8" s="15"/>
      <c r="AB8" s="15"/>
      <c r="AC8" s="15"/>
      <c r="AD8" s="15"/>
      <c r="AE8" s="15"/>
    </row>
    <row r="9" spans="2:31" s="95" customFormat="1" ht="15.95" customHeight="1" x14ac:dyDescent="0.25">
      <c r="B9" s="139"/>
      <c r="C9" s="140"/>
      <c r="D9" s="87" t="s">
        <v>80</v>
      </c>
      <c r="E9" s="140"/>
      <c r="F9" s="73" t="s">
        <v>82</v>
      </c>
      <c r="G9" s="20" t="s">
        <v>77</v>
      </c>
      <c r="H9" s="69"/>
      <c r="I9" s="46"/>
      <c r="J9" s="48"/>
      <c r="K9" s="46"/>
      <c r="L9" s="28">
        <v>0.90329999999999999</v>
      </c>
      <c r="M9" s="109" t="str">
        <f>TEXT(0.6365,"0.000")&amp;"%"</f>
        <v>0.637%</v>
      </c>
      <c r="N9" s="24">
        <v>0.79469999999999996</v>
      </c>
      <c r="O9" s="123" t="str">
        <f>TEXT(-1.515,"0.000")&amp;"%"</f>
        <v>-1.515%</v>
      </c>
      <c r="P9" s="32">
        <v>0.89180000000000004</v>
      </c>
      <c r="Q9" s="55"/>
      <c r="R9" s="48"/>
      <c r="S9" s="48"/>
      <c r="T9" s="56"/>
      <c r="U9" s="64" t="s">
        <v>94</v>
      </c>
      <c r="V9" s="64" t="s">
        <v>91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2:31" s="95" customFormat="1" ht="15.95" customHeight="1" x14ac:dyDescent="0.25">
      <c r="B10" s="139"/>
      <c r="C10" s="5" t="s">
        <v>51</v>
      </c>
      <c r="D10" s="16" t="s">
        <v>70</v>
      </c>
      <c r="E10" s="16" t="s">
        <v>71</v>
      </c>
      <c r="F10" s="59" t="s">
        <v>72</v>
      </c>
      <c r="G10" s="18" t="s">
        <v>74</v>
      </c>
      <c r="H10" s="66"/>
      <c r="I10" s="45"/>
      <c r="J10" s="45"/>
      <c r="K10" s="45"/>
      <c r="L10" s="26">
        <v>0.55359999999999998</v>
      </c>
      <c r="M10" s="112" t="str">
        <f>TEXT(-10,"0.000")&amp;"%"</f>
        <v>-10.000%</v>
      </c>
      <c r="N10" s="108">
        <v>0.87649999999999995</v>
      </c>
      <c r="O10" s="114" t="str">
        <f>TEXT(-1,"0.000")&amp;"%"</f>
        <v>-1.000%</v>
      </c>
      <c r="P10" s="83">
        <v>0.31119999999999998</v>
      </c>
      <c r="Q10" s="49"/>
      <c r="R10" s="45"/>
      <c r="S10" s="45"/>
      <c r="T10" s="50"/>
      <c r="U10" s="62" t="s">
        <v>94</v>
      </c>
      <c r="V10" s="62" t="s">
        <v>91</v>
      </c>
      <c r="W10" s="15"/>
      <c r="X10" s="15"/>
      <c r="Y10" s="15"/>
      <c r="Z10" s="15"/>
      <c r="AA10" s="15"/>
      <c r="AB10" s="15"/>
      <c r="AC10" s="15"/>
      <c r="AD10" s="15"/>
      <c r="AE10" s="15"/>
    </row>
    <row r="11" spans="2:31" s="95" customFormat="1" ht="15.95" customHeight="1" x14ac:dyDescent="0.25">
      <c r="B11" s="139"/>
      <c r="C11" s="138" t="s">
        <v>56</v>
      </c>
      <c r="D11" s="78" t="s">
        <v>79</v>
      </c>
      <c r="E11" s="138" t="s">
        <v>129</v>
      </c>
      <c r="F11" s="72" t="s">
        <v>3</v>
      </c>
      <c r="G11" s="3" t="s">
        <v>76</v>
      </c>
      <c r="H11" s="67"/>
      <c r="I11" s="46"/>
      <c r="J11" s="47"/>
      <c r="K11" s="46"/>
      <c r="L11" s="28">
        <v>0.59860000000000002</v>
      </c>
      <c r="M11" s="109">
        <v>0.255</v>
      </c>
      <c r="N11" s="70">
        <v>0.71030000000000004</v>
      </c>
      <c r="O11" s="116">
        <v>-0.45600000000000002</v>
      </c>
      <c r="P11" s="31">
        <v>0.27850000000000003</v>
      </c>
      <c r="Q11" s="51"/>
      <c r="R11" s="47"/>
      <c r="S11" s="47"/>
      <c r="T11" s="52"/>
      <c r="U11" s="63" t="s">
        <v>94</v>
      </c>
      <c r="V11" s="63" t="s">
        <v>92</v>
      </c>
      <c r="W11" s="15"/>
      <c r="X11" s="15"/>
      <c r="Y11" s="15"/>
      <c r="Z11" s="15"/>
      <c r="AA11" s="15"/>
      <c r="AB11" s="15"/>
      <c r="AC11" s="15"/>
      <c r="AD11" s="15"/>
      <c r="AE11" s="15"/>
    </row>
    <row r="12" spans="2:31" s="95" customFormat="1" ht="15.95" customHeight="1" x14ac:dyDescent="0.25">
      <c r="B12" s="139"/>
      <c r="C12" s="139"/>
      <c r="D12" s="79" t="s">
        <v>80</v>
      </c>
      <c r="E12" s="139"/>
      <c r="F12" s="74" t="s">
        <v>4</v>
      </c>
      <c r="G12" s="15" t="s">
        <v>76</v>
      </c>
      <c r="H12" s="68"/>
      <c r="I12" s="46"/>
      <c r="J12" s="46"/>
      <c r="K12" s="46"/>
      <c r="L12" s="28">
        <v>0.59860000000000002</v>
      </c>
      <c r="M12" s="109">
        <v>0.255</v>
      </c>
      <c r="N12" s="103">
        <v>0.71030000000000004</v>
      </c>
      <c r="O12" s="115">
        <v>-0.45600000000000002</v>
      </c>
      <c r="P12" s="29">
        <v>0.27850000000000003</v>
      </c>
      <c r="Q12" s="53"/>
      <c r="R12" s="46"/>
      <c r="S12" s="46"/>
      <c r="T12" s="54"/>
      <c r="U12" s="62" t="s">
        <v>94</v>
      </c>
      <c r="V12" s="62" t="s">
        <v>92</v>
      </c>
      <c r="W12" s="15"/>
      <c r="X12" s="15"/>
      <c r="Y12" s="15"/>
      <c r="Z12" s="15"/>
      <c r="AA12" s="15"/>
      <c r="AB12" s="15"/>
      <c r="AC12" s="15"/>
      <c r="AD12" s="15"/>
      <c r="AE12" s="15"/>
    </row>
    <row r="13" spans="2:31" s="95" customFormat="1" ht="15.95" customHeight="1" x14ac:dyDescent="0.25">
      <c r="B13" s="140"/>
      <c r="C13" s="140"/>
      <c r="D13" s="79" t="s">
        <v>80</v>
      </c>
      <c r="E13" s="140"/>
      <c r="F13" s="73" t="s">
        <v>82</v>
      </c>
      <c r="G13" s="20" t="s">
        <v>78</v>
      </c>
      <c r="H13" s="69"/>
      <c r="I13" s="48"/>
      <c r="J13" s="48"/>
      <c r="K13" s="48"/>
      <c r="L13" s="33">
        <v>0.18110000000000001</v>
      </c>
      <c r="M13" s="111" t="str">
        <f>TEXT(-9.515,"0.000")&amp;"%"</f>
        <v>-9.515%</v>
      </c>
      <c r="N13" s="24">
        <v>0.28360000000000002</v>
      </c>
      <c r="O13" s="124" t="str">
        <f>TEXT(6.1966,"0.000")&amp;"%"</f>
        <v>6.197%</v>
      </c>
      <c r="P13" s="32">
        <v>0.47789999999999999</v>
      </c>
      <c r="Q13" s="55"/>
      <c r="R13" s="48"/>
      <c r="S13" s="48"/>
      <c r="T13" s="56"/>
      <c r="U13" s="64" t="s">
        <v>94</v>
      </c>
      <c r="V13" s="64" t="s">
        <v>91</v>
      </c>
      <c r="W13" s="15"/>
      <c r="X13" s="15"/>
      <c r="Y13" s="15"/>
      <c r="Z13" s="15"/>
      <c r="AA13" s="15"/>
      <c r="AB13" s="15"/>
      <c r="AC13" s="15"/>
      <c r="AD13" s="15"/>
      <c r="AE13" s="15"/>
    </row>
    <row r="14" spans="2:31" ht="15.95" customHeight="1" x14ac:dyDescent="0.25">
      <c r="B14" s="13" t="s">
        <v>39</v>
      </c>
      <c r="C14" s="132" t="s">
        <v>51</v>
      </c>
      <c r="D14" s="132" t="s">
        <v>59</v>
      </c>
      <c r="E14" s="132" t="s">
        <v>81</v>
      </c>
      <c r="F14" s="60" t="s">
        <v>61</v>
      </c>
      <c r="G14" s="3" t="s">
        <v>5</v>
      </c>
      <c r="H14" s="70">
        <v>4.0300000000000002E-2</v>
      </c>
      <c r="I14" s="94" t="s">
        <v>100</v>
      </c>
      <c r="J14" s="70">
        <v>0.2757</v>
      </c>
      <c r="K14" s="94" t="s">
        <v>102</v>
      </c>
      <c r="L14" s="30">
        <v>0.63533093185174372</v>
      </c>
      <c r="M14" s="99" t="s">
        <v>101</v>
      </c>
      <c r="N14" s="104">
        <v>6.151768727098663E-8</v>
      </c>
      <c r="O14" s="117" t="s">
        <v>118</v>
      </c>
      <c r="P14" s="35">
        <v>2.7039583641088424E-2</v>
      </c>
      <c r="Q14" s="10">
        <v>6</v>
      </c>
      <c r="R14" s="41">
        <v>0.88719999999999999</v>
      </c>
      <c r="S14" s="17">
        <v>1.85E-7</v>
      </c>
      <c r="T14" s="39">
        <v>9.7199999999999995E-2</v>
      </c>
      <c r="U14" s="34" t="s">
        <v>94</v>
      </c>
      <c r="V14" s="34" t="s">
        <v>92</v>
      </c>
    </row>
    <row r="15" spans="2:31" ht="15.95" customHeight="1" x14ac:dyDescent="0.25">
      <c r="B15" s="141" t="s">
        <v>40</v>
      </c>
      <c r="C15" s="134"/>
      <c r="D15" s="134"/>
      <c r="E15" s="134"/>
      <c r="F15" s="65" t="s">
        <v>53</v>
      </c>
      <c r="G15" s="137" t="s">
        <v>6</v>
      </c>
      <c r="H15" s="42">
        <v>7.7700000000000005E-2</v>
      </c>
      <c r="I15" s="94" t="str">
        <f>TEXT(-1.8,"0.000")&amp;"%"</f>
        <v>-1.800%</v>
      </c>
      <c r="J15" s="42">
        <v>0.1701</v>
      </c>
      <c r="K15" s="94" t="str">
        <f>TEXT(1.3,"0.000")&amp;"%"</f>
        <v>1.300%</v>
      </c>
      <c r="L15" s="28">
        <v>0.88715601203796079</v>
      </c>
      <c r="M15" s="94" t="str">
        <f>TEXT(0.9,"0.000")&amp;"%"</f>
        <v>0.900%</v>
      </c>
      <c r="N15" s="104">
        <v>8.9536476554959216E-6</v>
      </c>
      <c r="O15" s="117" t="str">
        <f>TEXT(-4.2,"0.000")&amp;"%"</f>
        <v>-4.200%</v>
      </c>
      <c r="P15" s="36">
        <v>5.3703179637025256E-2</v>
      </c>
      <c r="Q15" s="8">
        <v>6</v>
      </c>
      <c r="R15" s="22">
        <v>0.88719999999999999</v>
      </c>
      <c r="S15" s="1">
        <v>1.34E-5</v>
      </c>
      <c r="T15" s="37">
        <v>0.1074</v>
      </c>
      <c r="U15" s="88" t="s">
        <v>94</v>
      </c>
      <c r="V15" s="62" t="s">
        <v>92</v>
      </c>
    </row>
    <row r="16" spans="2:31" ht="15.95" customHeight="1" x14ac:dyDescent="0.25">
      <c r="B16" s="141"/>
      <c r="C16" s="134"/>
      <c r="D16" s="134"/>
      <c r="E16" s="134"/>
      <c r="F16" s="65" t="s">
        <v>54</v>
      </c>
      <c r="G16" s="137"/>
      <c r="H16" s="42">
        <v>9.0399999999999994E-2</v>
      </c>
      <c r="I16" s="94" t="str">
        <f>TEXT(1.8,"0.000")&amp;"%"</f>
        <v>1.800%</v>
      </c>
      <c r="J16" s="42">
        <v>0.10639999999999999</v>
      </c>
      <c r="K16" s="94" t="str">
        <f>TEXT(-1.9,"0.000")&amp;"%"</f>
        <v>-1.900%</v>
      </c>
      <c r="L16" s="28">
        <v>0.88307990041856277</v>
      </c>
      <c r="M16" s="94" t="str">
        <f>TEXT(-1.2,"0.000")&amp;"%"</f>
        <v>-1.200%</v>
      </c>
      <c r="N16" s="104">
        <v>7.2443596007498957E-6</v>
      </c>
      <c r="O16" s="117" t="str">
        <f>TEXT(4.1,"0.000")&amp;"%"</f>
        <v>4.100%</v>
      </c>
      <c r="P16" s="36">
        <v>3.2433961734934909E-2</v>
      </c>
      <c r="Q16" s="8">
        <v>6</v>
      </c>
      <c r="R16" s="22">
        <v>0.88719999999999999</v>
      </c>
      <c r="S16" s="1">
        <v>1.34E-5</v>
      </c>
      <c r="T16" s="37">
        <v>9.7199999999999995E-2</v>
      </c>
      <c r="U16" s="88" t="s">
        <v>94</v>
      </c>
      <c r="V16" s="62" t="s">
        <v>92</v>
      </c>
    </row>
    <row r="17" spans="1:31" ht="15.95" customHeight="1" x14ac:dyDescent="0.25">
      <c r="B17" s="141" t="s">
        <v>41</v>
      </c>
      <c r="C17" s="134"/>
      <c r="D17" s="134"/>
      <c r="E17" s="134"/>
      <c r="F17" s="65" t="s">
        <v>85</v>
      </c>
      <c r="G17" s="58" t="s">
        <v>7</v>
      </c>
      <c r="H17" s="42">
        <v>6.9999999999999999E-4</v>
      </c>
      <c r="I17" s="94" t="s">
        <v>141</v>
      </c>
      <c r="J17" s="42">
        <v>0.46189999999999998</v>
      </c>
      <c r="K17" s="94" t="s">
        <v>142</v>
      </c>
      <c r="L17" s="28">
        <v>4.6558609352295877E-3</v>
      </c>
      <c r="M17" s="99" t="s">
        <v>143</v>
      </c>
      <c r="N17" s="104">
        <v>1.7021585083949451E-8</v>
      </c>
      <c r="O17" s="117" t="s">
        <v>144</v>
      </c>
      <c r="P17" s="36">
        <v>0.11776059735208071</v>
      </c>
      <c r="Q17" s="8">
        <v>6</v>
      </c>
      <c r="R17" s="22">
        <v>1.41E-2</v>
      </c>
      <c r="S17" s="1">
        <v>1.02E-7</v>
      </c>
      <c r="T17" s="37">
        <v>0.1767</v>
      </c>
      <c r="U17" s="88" t="s">
        <v>94</v>
      </c>
      <c r="V17" s="62" t="s">
        <v>92</v>
      </c>
    </row>
    <row r="18" spans="1:31" ht="15.95" customHeight="1" x14ac:dyDescent="0.25">
      <c r="B18" s="141"/>
      <c r="C18" s="134"/>
      <c r="D18" s="134"/>
      <c r="E18" s="134"/>
      <c r="F18" s="65" t="s">
        <v>86</v>
      </c>
      <c r="G18" s="58" t="s">
        <v>8</v>
      </c>
      <c r="H18" s="42">
        <v>2E-3</v>
      </c>
      <c r="I18" s="122">
        <v>3.0000000000000001E-3</v>
      </c>
      <c r="J18" s="42">
        <v>0.2707</v>
      </c>
      <c r="K18" s="122">
        <v>2E-3</v>
      </c>
      <c r="L18" s="28">
        <v>4.3451022417157108E-3</v>
      </c>
      <c r="M18" s="22">
        <v>2E-3</v>
      </c>
      <c r="N18" s="104">
        <v>3.2210687912834306E-5</v>
      </c>
      <c r="O18" s="37">
        <v>4.0000000000000001E-3</v>
      </c>
      <c r="P18" s="36">
        <v>0.36140986263961328</v>
      </c>
      <c r="Q18" s="8">
        <v>6</v>
      </c>
      <c r="R18" s="22">
        <v>1.41E-2</v>
      </c>
      <c r="S18" s="1">
        <v>3.8600000000000003E-5</v>
      </c>
      <c r="T18" s="37">
        <v>0.43368000000000001</v>
      </c>
      <c r="U18" s="88" t="s">
        <v>94</v>
      </c>
      <c r="V18" s="62" t="s">
        <v>92</v>
      </c>
    </row>
    <row r="19" spans="1:31" s="86" customFormat="1" ht="15.95" customHeight="1" x14ac:dyDescent="0.25">
      <c r="A19" s="77"/>
      <c r="B19" s="14" t="s">
        <v>42</v>
      </c>
      <c r="C19" s="133"/>
      <c r="D19" s="133"/>
      <c r="E19" s="133"/>
      <c r="F19" s="76" t="s">
        <v>55</v>
      </c>
      <c r="G19" s="86" t="s">
        <v>9</v>
      </c>
      <c r="H19" s="42">
        <v>0.9254</v>
      </c>
      <c r="I19" s="126">
        <v>216529.41200000001</v>
      </c>
      <c r="J19" s="42">
        <v>0.5776</v>
      </c>
      <c r="K19" s="126">
        <v>1492241.3790000007</v>
      </c>
      <c r="L19" s="28">
        <v>0.61376200516479418</v>
      </c>
      <c r="M19" s="1">
        <v>674479.16699999943</v>
      </c>
      <c r="N19" s="28">
        <v>0.11534532578210918</v>
      </c>
      <c r="O19" s="127">
        <v>2471834.4159999974</v>
      </c>
      <c r="P19" s="36">
        <v>0.70631755426296194</v>
      </c>
      <c r="Q19" s="9">
        <v>6</v>
      </c>
      <c r="R19" s="21">
        <v>0.88719999999999999</v>
      </c>
      <c r="S19" s="21">
        <v>0.1153</v>
      </c>
      <c r="T19" s="38">
        <v>0.70630000000000004</v>
      </c>
      <c r="U19" s="89" t="s">
        <v>94</v>
      </c>
      <c r="V19" s="89" t="s">
        <v>92</v>
      </c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ht="15.95" customHeight="1" x14ac:dyDescent="0.25">
      <c r="B20" s="132" t="s">
        <v>43</v>
      </c>
      <c r="C20" s="132" t="s">
        <v>56</v>
      </c>
      <c r="D20" s="72" t="s">
        <v>57</v>
      </c>
      <c r="E20" s="132" t="s">
        <v>71</v>
      </c>
      <c r="F20" s="135" t="s">
        <v>61</v>
      </c>
      <c r="G20" s="132" t="s">
        <v>10</v>
      </c>
      <c r="H20" s="40">
        <v>0.2006</v>
      </c>
      <c r="I20" s="98" t="s">
        <v>103</v>
      </c>
      <c r="J20" s="40">
        <v>1.0699999999999999E-2</v>
      </c>
      <c r="K20" s="98" t="s">
        <v>104</v>
      </c>
      <c r="L20" s="30">
        <v>0.25527013026612466</v>
      </c>
      <c r="M20" s="98" t="s">
        <v>105</v>
      </c>
      <c r="N20" s="30">
        <v>0.27227013080779122</v>
      </c>
      <c r="O20" s="118" t="s">
        <v>119</v>
      </c>
      <c r="P20" s="101">
        <v>6.1659500186148197E-3</v>
      </c>
      <c r="Q20" s="10">
        <v>2</v>
      </c>
      <c r="R20" s="41">
        <v>0.25530000000000003</v>
      </c>
      <c r="S20" s="41">
        <v>0.54459999999999997</v>
      </c>
      <c r="T20" s="39">
        <v>1.24E-2</v>
      </c>
      <c r="U20" s="34" t="s">
        <v>94</v>
      </c>
      <c r="V20" s="34" t="s">
        <v>92</v>
      </c>
    </row>
    <row r="21" spans="1:31" ht="15.95" customHeight="1" x14ac:dyDescent="0.25">
      <c r="B21" s="134"/>
      <c r="C21" s="134"/>
      <c r="D21" s="73" t="s">
        <v>58</v>
      </c>
      <c r="E21" s="133"/>
      <c r="F21" s="136"/>
      <c r="G21" s="133"/>
      <c r="H21" s="43">
        <v>0.89559999999999995</v>
      </c>
      <c r="I21" s="100" t="s">
        <v>106</v>
      </c>
      <c r="J21" s="43">
        <v>4.3099999999999999E-2</v>
      </c>
      <c r="K21" s="100" t="s">
        <v>107</v>
      </c>
      <c r="L21" s="33">
        <v>5.6623928903825296E-2</v>
      </c>
      <c r="M21" s="100" t="s">
        <v>108</v>
      </c>
      <c r="N21" s="33">
        <v>0.55847019473683068</v>
      </c>
      <c r="O21" s="119" t="s">
        <v>120</v>
      </c>
      <c r="P21" s="102">
        <v>4.1495404263436286E-2</v>
      </c>
      <c r="Q21" s="9">
        <v>2</v>
      </c>
      <c r="R21" s="21">
        <v>0.1132</v>
      </c>
      <c r="S21" s="21">
        <v>0.5585</v>
      </c>
      <c r="T21" s="38">
        <v>4.1500000000000002E-2</v>
      </c>
      <c r="U21" s="89" t="s">
        <v>94</v>
      </c>
      <c r="V21" s="89" t="s">
        <v>92</v>
      </c>
    </row>
    <row r="22" spans="1:31" ht="15.95" customHeight="1" x14ac:dyDescent="0.25">
      <c r="B22" s="132" t="s">
        <v>43</v>
      </c>
      <c r="C22" s="132" t="s">
        <v>56</v>
      </c>
      <c r="D22" s="74" t="s">
        <v>57</v>
      </c>
      <c r="E22" s="134" t="s">
        <v>81</v>
      </c>
      <c r="F22" s="135" t="s">
        <v>61</v>
      </c>
      <c r="G22" s="132" t="s">
        <v>11</v>
      </c>
      <c r="H22" s="71">
        <v>1.0000000000000001E-5</v>
      </c>
      <c r="I22" s="94" t="s">
        <v>109</v>
      </c>
      <c r="J22" s="42">
        <v>1.9E-3</v>
      </c>
      <c r="K22" s="94" t="s">
        <v>110</v>
      </c>
      <c r="L22" s="28">
        <v>0.207014134879104</v>
      </c>
      <c r="M22" s="99" t="s">
        <v>111</v>
      </c>
      <c r="N22" s="28">
        <v>8.3752928212688232E-3</v>
      </c>
      <c r="O22" s="117" t="s">
        <v>121</v>
      </c>
      <c r="P22" s="2">
        <v>4.4463126746910767E-8</v>
      </c>
      <c r="Q22" s="10">
        <v>2</v>
      </c>
      <c r="R22" s="22">
        <v>0.41399999999999998</v>
      </c>
      <c r="S22" s="22">
        <v>1.6799999999999999E-2</v>
      </c>
      <c r="T22" s="1">
        <v>8.9000000000000003E-8</v>
      </c>
      <c r="U22" s="34" t="s">
        <v>94</v>
      </c>
      <c r="V22" s="34" t="s">
        <v>92</v>
      </c>
    </row>
    <row r="23" spans="1:31" ht="15.95" customHeight="1" x14ac:dyDescent="0.25">
      <c r="B23" s="134"/>
      <c r="C23" s="134"/>
      <c r="D23" s="73" t="s">
        <v>58</v>
      </c>
      <c r="E23" s="133"/>
      <c r="F23" s="136"/>
      <c r="G23" s="133"/>
      <c r="H23" s="71">
        <v>2.9999999999999997E-4</v>
      </c>
      <c r="I23" s="94" t="s">
        <v>112</v>
      </c>
      <c r="J23" s="42">
        <v>6.9699999999999998E-2</v>
      </c>
      <c r="K23" s="94" t="s">
        <v>113</v>
      </c>
      <c r="L23" s="28">
        <v>0.62230028516915947</v>
      </c>
      <c r="M23" s="99" t="s">
        <v>114</v>
      </c>
      <c r="N23" s="28">
        <v>0.16368165214278083</v>
      </c>
      <c r="O23" s="117" t="s">
        <v>122</v>
      </c>
      <c r="P23" s="36">
        <v>5.6493697481230178E-4</v>
      </c>
      <c r="Q23" s="9">
        <v>2</v>
      </c>
      <c r="R23" s="22">
        <v>0.62229999999999996</v>
      </c>
      <c r="S23" s="22">
        <v>0.16370000000000001</v>
      </c>
      <c r="T23" s="22">
        <v>5.9999999999999995E-4</v>
      </c>
      <c r="U23" s="89" t="s">
        <v>94</v>
      </c>
      <c r="V23" s="89" t="s">
        <v>92</v>
      </c>
    </row>
    <row r="24" spans="1:31" ht="15.95" customHeight="1" x14ac:dyDescent="0.25">
      <c r="B24" s="13" t="s">
        <v>43</v>
      </c>
      <c r="C24" s="132" t="s">
        <v>56</v>
      </c>
      <c r="D24" s="134" t="s">
        <v>59</v>
      </c>
      <c r="E24" s="157" t="s">
        <v>81</v>
      </c>
      <c r="F24" s="75" t="s">
        <v>61</v>
      </c>
      <c r="G24" s="72" t="s">
        <v>47</v>
      </c>
      <c r="H24" s="40">
        <v>0.99839999999999995</v>
      </c>
      <c r="I24" s="98" t="s">
        <v>115</v>
      </c>
      <c r="J24" s="40">
        <v>0.22009999999999999</v>
      </c>
      <c r="K24" s="98" t="s">
        <v>116</v>
      </c>
      <c r="L24" s="40">
        <v>0.28444611074479154</v>
      </c>
      <c r="M24" s="98" t="s">
        <v>117</v>
      </c>
      <c r="N24" s="40">
        <v>0.98401110576113382</v>
      </c>
      <c r="O24" s="118" t="s">
        <v>123</v>
      </c>
      <c r="P24" s="39">
        <v>0.28510182675039092</v>
      </c>
      <c r="Q24" s="11">
        <v>6</v>
      </c>
      <c r="R24" s="41">
        <v>0.42659999999999998</v>
      </c>
      <c r="S24" s="41">
        <v>0.98399999999999999</v>
      </c>
      <c r="T24" s="41">
        <v>0.71609999999999996</v>
      </c>
      <c r="U24" s="34" t="s">
        <v>94</v>
      </c>
      <c r="V24" s="34" t="s">
        <v>92</v>
      </c>
    </row>
    <row r="25" spans="1:31" ht="15.95" customHeight="1" x14ac:dyDescent="0.25">
      <c r="B25" s="141" t="s">
        <v>44</v>
      </c>
      <c r="C25" s="134"/>
      <c r="D25" s="134"/>
      <c r="E25" s="158"/>
      <c r="F25" s="74" t="s">
        <v>53</v>
      </c>
      <c r="G25" s="137" t="s">
        <v>47</v>
      </c>
      <c r="H25" s="42">
        <v>7.8700000000000006E-2</v>
      </c>
      <c r="I25" s="94" t="str">
        <f>TEXT(1.7,"0.000")&amp;"%"</f>
        <v>1.700%</v>
      </c>
      <c r="J25" s="42">
        <v>0.3851</v>
      </c>
      <c r="K25" s="94" t="str">
        <f>TEXT(1.1,"0.000")&amp;"%"</f>
        <v>1.100%</v>
      </c>
      <c r="L25" s="42">
        <v>6.011737374832777E-2</v>
      </c>
      <c r="M25" s="94" t="str">
        <f>TEXT(1,"0.000")&amp;"%"</f>
        <v>1.000%</v>
      </c>
      <c r="N25" s="71">
        <v>7.2945751025456818E-4</v>
      </c>
      <c r="O25" s="117" t="str">
        <f>TEXT(-2.2,"0.000")&amp;"%"</f>
        <v>-2.200%</v>
      </c>
      <c r="P25" s="37">
        <v>0.71614341021290195</v>
      </c>
      <c r="Q25" s="6">
        <v>6</v>
      </c>
      <c r="R25" s="22">
        <v>0.18029999999999999</v>
      </c>
      <c r="S25" s="22">
        <v>3.8999999999999998E-3</v>
      </c>
      <c r="T25" s="22">
        <v>0.71609999999999996</v>
      </c>
      <c r="U25" s="88" t="s">
        <v>94</v>
      </c>
      <c r="V25" s="62" t="s">
        <v>92</v>
      </c>
    </row>
    <row r="26" spans="1:31" ht="15.95" customHeight="1" x14ac:dyDescent="0.25">
      <c r="B26" s="141"/>
      <c r="C26" s="134"/>
      <c r="D26" s="134"/>
      <c r="E26" s="158"/>
      <c r="F26" s="74" t="s">
        <v>54</v>
      </c>
      <c r="G26" s="137"/>
      <c r="H26" s="42">
        <v>3.44E-2</v>
      </c>
      <c r="I26" s="94" t="str">
        <f>TEXT(-1.8,"0.000")&amp;"%"</f>
        <v>-1.800%</v>
      </c>
      <c r="J26" s="42">
        <v>0.41980000000000001</v>
      </c>
      <c r="K26" s="94" t="str">
        <f>TEXT(-1.2,"0.000")&amp;"%"</f>
        <v>-1.200%</v>
      </c>
      <c r="L26" s="42">
        <v>4.8977881936844603E-2</v>
      </c>
      <c r="M26" s="94" t="str">
        <f>TEXT(-1.1,"0.000")&amp;"%"</f>
        <v>-1.100%</v>
      </c>
      <c r="N26" s="42">
        <v>1.3031667784522995E-3</v>
      </c>
      <c r="O26" s="117" t="str">
        <f>TEXT(2.1,"0.000")&amp;"%"</f>
        <v>2.100%</v>
      </c>
      <c r="P26" s="37">
        <v>0.60813500127871789</v>
      </c>
      <c r="Q26" s="6">
        <v>6</v>
      </c>
      <c r="R26" s="22">
        <v>0.18029999999999999</v>
      </c>
      <c r="S26" s="22">
        <v>3.8999999999999998E-3</v>
      </c>
      <c r="T26" s="22">
        <v>0.71609999999999996</v>
      </c>
      <c r="U26" s="88" t="s">
        <v>94</v>
      </c>
      <c r="V26" s="62" t="s">
        <v>92</v>
      </c>
    </row>
    <row r="27" spans="1:31" ht="15.95" customHeight="1" x14ac:dyDescent="0.25">
      <c r="B27" s="141" t="s">
        <v>45</v>
      </c>
      <c r="C27" s="134"/>
      <c r="D27" s="134"/>
      <c r="E27" s="158"/>
      <c r="F27" s="74" t="s">
        <v>84</v>
      </c>
      <c r="G27" s="137" t="s">
        <v>48</v>
      </c>
      <c r="H27" s="42">
        <v>0.37190000000000001</v>
      </c>
      <c r="I27" s="99" t="s">
        <v>137</v>
      </c>
      <c r="J27" s="42">
        <v>0.6119</v>
      </c>
      <c r="K27" s="163" t="s">
        <v>138</v>
      </c>
      <c r="L27" s="42">
        <v>0.79615935041731878</v>
      </c>
      <c r="M27" s="99" t="s">
        <v>139</v>
      </c>
      <c r="N27" s="42">
        <v>2.8707805820246901E-2</v>
      </c>
      <c r="O27" s="117" t="s">
        <v>140</v>
      </c>
      <c r="P27" s="37">
        <v>0.29853826189179594</v>
      </c>
      <c r="Q27" s="6">
        <v>6</v>
      </c>
      <c r="R27" s="22">
        <v>0.79620000000000002</v>
      </c>
      <c r="S27" s="22">
        <v>4.3049999999999998E-2</v>
      </c>
      <c r="T27" s="22">
        <v>0.71609999999999996</v>
      </c>
      <c r="U27" s="88" t="s">
        <v>94</v>
      </c>
      <c r="V27" s="62" t="s">
        <v>92</v>
      </c>
    </row>
    <row r="28" spans="1:31" ht="15.95" customHeight="1" x14ac:dyDescent="0.25">
      <c r="B28" s="141"/>
      <c r="C28" s="134"/>
      <c r="D28" s="134"/>
      <c r="E28" s="158"/>
      <c r="F28" s="74" t="s">
        <v>86</v>
      </c>
      <c r="G28" s="137"/>
      <c r="H28" s="42">
        <v>0.26040000000000002</v>
      </c>
      <c r="I28" s="22">
        <v>1E-3</v>
      </c>
      <c r="J28" s="42">
        <v>0.71640000000000004</v>
      </c>
      <c r="K28" s="22">
        <v>0</v>
      </c>
      <c r="L28" s="42">
        <v>0.24888573182823906</v>
      </c>
      <c r="M28" s="22">
        <v>1E-3</v>
      </c>
      <c r="N28" s="42">
        <v>2.3823194693586892E-2</v>
      </c>
      <c r="O28" s="37">
        <v>2E-3</v>
      </c>
      <c r="P28" s="37">
        <v>0.52360043658575017</v>
      </c>
      <c r="Q28" s="6">
        <v>6</v>
      </c>
      <c r="R28" s="22">
        <v>0.42659999999999998</v>
      </c>
      <c r="S28" s="22">
        <v>4.3049999999999998E-2</v>
      </c>
      <c r="T28" s="22">
        <v>0.71609999999999996</v>
      </c>
      <c r="U28" s="88" t="s">
        <v>94</v>
      </c>
      <c r="V28" s="62" t="s">
        <v>92</v>
      </c>
    </row>
    <row r="29" spans="1:31" s="86" customFormat="1" ht="15.95" customHeight="1" x14ac:dyDescent="0.25">
      <c r="A29" s="77"/>
      <c r="B29" s="14" t="s">
        <v>46</v>
      </c>
      <c r="C29" s="133"/>
      <c r="D29" s="133"/>
      <c r="E29" s="159"/>
      <c r="F29" s="73" t="s">
        <v>55</v>
      </c>
      <c r="G29" s="86" t="s">
        <v>47</v>
      </c>
      <c r="H29" s="43">
        <v>0.89859999999999995</v>
      </c>
      <c r="I29" s="129">
        <v>-503315.21700000018</v>
      </c>
      <c r="J29" s="43">
        <v>0.3785</v>
      </c>
      <c r="K29" s="129">
        <v>2722814.685999997</v>
      </c>
      <c r="L29" s="43">
        <v>0.66374307040190872</v>
      </c>
      <c r="M29" s="129">
        <v>1304464.2859999985</v>
      </c>
      <c r="N29" s="43">
        <v>0.36057864302164239</v>
      </c>
      <c r="O29" s="128">
        <v>2125142.0450000018</v>
      </c>
      <c r="P29" s="38">
        <v>0.52722986142282269</v>
      </c>
      <c r="Q29" s="12">
        <v>6</v>
      </c>
      <c r="R29" s="21">
        <v>0.79620000000000002</v>
      </c>
      <c r="S29" s="21">
        <v>0.43271999999999999</v>
      </c>
      <c r="T29" s="21">
        <v>0.71609999999999996</v>
      </c>
      <c r="U29" s="89" t="s">
        <v>94</v>
      </c>
      <c r="V29" s="89" t="s">
        <v>92</v>
      </c>
      <c r="W29" s="77"/>
      <c r="X29" s="77"/>
      <c r="Y29" s="77"/>
      <c r="Z29" s="77"/>
      <c r="AA29" s="77"/>
      <c r="AB29" s="77"/>
      <c r="AC29" s="77"/>
      <c r="AD29" s="77"/>
      <c r="AE29" s="77"/>
    </row>
    <row r="30" spans="1:31" ht="15.95" customHeight="1" x14ac:dyDescent="0.25">
      <c r="B30" s="143" t="s">
        <v>62</v>
      </c>
      <c r="C30" s="134" t="s">
        <v>51</v>
      </c>
      <c r="D30" s="134" t="s">
        <v>59</v>
      </c>
      <c r="E30" s="134" t="s">
        <v>81</v>
      </c>
      <c r="F30" s="74" t="s">
        <v>15</v>
      </c>
      <c r="G30" s="77" t="s">
        <v>12</v>
      </c>
      <c r="H30" s="40">
        <v>0.74760000000000004</v>
      </c>
      <c r="I30" s="90">
        <v>3.9650000000000319E-3</v>
      </c>
      <c r="J30" s="42">
        <v>0.36940000000000001</v>
      </c>
      <c r="K30" s="96">
        <v>1.558722222E-2</v>
      </c>
      <c r="L30" s="42">
        <v>0.34753616144320576</v>
      </c>
      <c r="M30" s="90">
        <v>1.1199999999999903E-2</v>
      </c>
      <c r="N30" s="42">
        <v>1.9543394557753929E-3</v>
      </c>
      <c r="O30" s="120">
        <v>-3.4793483709999934E-2</v>
      </c>
      <c r="P30" s="22">
        <v>0.57543993733715693</v>
      </c>
      <c r="Q30" s="8">
        <v>7</v>
      </c>
      <c r="R30" s="22">
        <v>0.47751666666666698</v>
      </c>
      <c r="S30" s="22">
        <v>7.0000000000000001E-3</v>
      </c>
      <c r="T30" s="37">
        <v>0.57540000000000002</v>
      </c>
      <c r="U30" s="160" t="s">
        <v>94</v>
      </c>
      <c r="V30" s="160" t="s">
        <v>92</v>
      </c>
    </row>
    <row r="31" spans="1:31" ht="15.95" customHeight="1" x14ac:dyDescent="0.25">
      <c r="B31" s="143"/>
      <c r="C31" s="134"/>
      <c r="D31" s="134"/>
      <c r="E31" s="134"/>
      <c r="F31" s="74" t="s">
        <v>16</v>
      </c>
      <c r="G31" s="77" t="s">
        <v>12</v>
      </c>
      <c r="H31" s="42">
        <v>3.8800000000000001E-2</v>
      </c>
      <c r="I31" s="90">
        <v>-2.6311363639999995E-2</v>
      </c>
      <c r="J31" s="42">
        <v>0.15540000000000001</v>
      </c>
      <c r="K31" s="96">
        <v>3.0632499999999965E-2</v>
      </c>
      <c r="L31" s="42">
        <v>0.84918047503631389</v>
      </c>
      <c r="M31" s="90">
        <v>1.1797368399999897E-3</v>
      </c>
      <c r="N31" s="42">
        <v>0.16557699634695278</v>
      </c>
      <c r="O31" s="120">
        <v>-1.7123412699999962E-2</v>
      </c>
      <c r="P31" s="22">
        <v>1.6749428760264362E-2</v>
      </c>
      <c r="Q31" s="8">
        <v>7</v>
      </c>
      <c r="R31" s="22">
        <v>0.84919999999999995</v>
      </c>
      <c r="S31" s="22">
        <v>0.2898</v>
      </c>
      <c r="T31" s="37">
        <v>0.1169</v>
      </c>
      <c r="U31" s="161"/>
      <c r="V31" s="161"/>
    </row>
    <row r="32" spans="1:31" ht="15.95" customHeight="1" x14ac:dyDescent="0.25">
      <c r="B32" s="143"/>
      <c r="C32" s="134"/>
      <c r="D32" s="134"/>
      <c r="E32" s="134"/>
      <c r="F32" s="74" t="s">
        <v>17</v>
      </c>
      <c r="G32" s="77" t="s">
        <v>12</v>
      </c>
      <c r="H32" s="42">
        <v>0.96730000000000005</v>
      </c>
      <c r="I32" s="90">
        <v>5.0045454999995802E-4</v>
      </c>
      <c r="J32" s="42">
        <v>0.1222</v>
      </c>
      <c r="K32" s="96">
        <v>2.7755555549999967E-2</v>
      </c>
      <c r="L32" s="42">
        <v>0.17418068733916137</v>
      </c>
      <c r="M32" s="90">
        <v>1.3266315790000007E-2</v>
      </c>
      <c r="N32" s="42">
        <v>0.46451527522274938</v>
      </c>
      <c r="O32" s="120">
        <v>-7.5404761899999784E-3</v>
      </c>
      <c r="P32" s="22">
        <v>0.18923436186449752</v>
      </c>
      <c r="Q32" s="8">
        <v>7</v>
      </c>
      <c r="R32" s="22">
        <v>0.47751666666666698</v>
      </c>
      <c r="S32" s="22">
        <v>0.64703333333333302</v>
      </c>
      <c r="T32" s="37">
        <v>0.33110000000000001</v>
      </c>
      <c r="U32" s="161"/>
      <c r="V32" s="161"/>
    </row>
    <row r="33" spans="2:31" ht="15.95" customHeight="1" x14ac:dyDescent="0.25">
      <c r="B33" s="143"/>
      <c r="C33" s="134"/>
      <c r="D33" s="134"/>
      <c r="E33" s="134"/>
      <c r="F33" s="74" t="s">
        <v>18</v>
      </c>
      <c r="G33" s="77" t="s">
        <v>12</v>
      </c>
      <c r="H33" s="42">
        <v>3.5000000000000003E-2</v>
      </c>
      <c r="I33" s="90">
        <v>-6.7672727299999732E-3</v>
      </c>
      <c r="J33" s="42">
        <v>0.76549999999999996</v>
      </c>
      <c r="K33" s="96">
        <v>1.6327777799999409E-3</v>
      </c>
      <c r="L33" s="42">
        <v>0.4092606597300108</v>
      </c>
      <c r="M33" s="90">
        <v>-2.3600000000000422E-3</v>
      </c>
      <c r="N33" s="42">
        <v>1.0185913880541167E-2</v>
      </c>
      <c r="O33" s="120">
        <v>-8.2268170499999373E-3</v>
      </c>
      <c r="P33" s="22">
        <v>0.1807174126010927</v>
      </c>
      <c r="Q33" s="8">
        <v>7</v>
      </c>
      <c r="R33" s="22">
        <v>0.47751666666666698</v>
      </c>
      <c r="S33" s="22">
        <v>2.3800000000000002E-2</v>
      </c>
      <c r="T33" s="37">
        <v>0.33110000000000001</v>
      </c>
      <c r="U33" s="161"/>
      <c r="V33" s="161"/>
    </row>
    <row r="34" spans="2:31" ht="15.95" customHeight="1" x14ac:dyDescent="0.25">
      <c r="B34" s="143"/>
      <c r="C34" s="134"/>
      <c r="D34" s="134"/>
      <c r="E34" s="134"/>
      <c r="F34" s="74" t="s">
        <v>19</v>
      </c>
      <c r="G34" s="77" t="s">
        <v>12</v>
      </c>
      <c r="H34" s="42">
        <v>0.8629</v>
      </c>
      <c r="I34" s="90">
        <v>2.3818181799999394E-3</v>
      </c>
      <c r="J34" s="42">
        <v>0.26229999999999998</v>
      </c>
      <c r="K34" s="96">
        <v>1.3189444440000031E-2</v>
      </c>
      <c r="L34" s="42">
        <v>0.38636697705406914</v>
      </c>
      <c r="M34" s="90">
        <v>7.7799999999999866E-3</v>
      </c>
      <c r="N34" s="42">
        <v>0.55462571295791074</v>
      </c>
      <c r="O34" s="120">
        <v>-5.6949874700000435E-3</v>
      </c>
      <c r="P34" s="22">
        <v>0.54575786109127089</v>
      </c>
      <c r="Q34" s="8">
        <v>7</v>
      </c>
      <c r="R34" s="22">
        <v>0.47751666666666698</v>
      </c>
      <c r="S34" s="22">
        <v>0.64703333333333302</v>
      </c>
      <c r="T34" s="37">
        <v>0.57540000000000002</v>
      </c>
      <c r="U34" s="161"/>
      <c r="V34" s="161"/>
      <c r="W34" s="85"/>
      <c r="X34" s="85"/>
      <c r="Y34" s="85"/>
      <c r="Z34" s="85"/>
      <c r="AA34" s="85"/>
      <c r="AB34" s="85"/>
      <c r="AC34" s="85"/>
      <c r="AD34" s="85"/>
      <c r="AE34" s="85"/>
    </row>
    <row r="35" spans="2:31" ht="15.95" customHeight="1" x14ac:dyDescent="0.25">
      <c r="B35" s="143"/>
      <c r="C35" s="134"/>
      <c r="D35" s="134"/>
      <c r="E35" s="134"/>
      <c r="F35" s="74" t="s">
        <v>20</v>
      </c>
      <c r="G35" s="77" t="s">
        <v>12</v>
      </c>
      <c r="H35" s="42">
        <v>0.79069999999999996</v>
      </c>
      <c r="I35" s="90">
        <v>1.890909090000008E-3</v>
      </c>
      <c r="J35" s="42">
        <v>0.24329999999999999</v>
      </c>
      <c r="K35" s="96">
        <v>1.4287222219999975E-2</v>
      </c>
      <c r="L35" s="42">
        <v>0.22961486481123619</v>
      </c>
      <c r="M35" s="90">
        <v>6.2024999999999867E-3</v>
      </c>
      <c r="N35" s="71">
        <v>3.1045595881283503E-5</v>
      </c>
      <c r="O35" s="120">
        <v>3.1112155389999997E-2</v>
      </c>
      <c r="P35" s="22">
        <v>0.35563131856898528</v>
      </c>
      <c r="Q35" s="8">
        <v>7</v>
      </c>
      <c r="R35" s="22">
        <v>0.47751666666666698</v>
      </c>
      <c r="S35" s="1">
        <v>2.1699999999999999E-4</v>
      </c>
      <c r="T35" s="37">
        <v>0.49784</v>
      </c>
      <c r="U35" s="161"/>
      <c r="V35" s="161"/>
      <c r="W35" s="85"/>
      <c r="X35" s="85"/>
      <c r="Y35" s="85"/>
      <c r="Z35" s="85"/>
      <c r="AA35" s="85"/>
      <c r="AB35" s="85"/>
      <c r="AC35" s="85"/>
      <c r="AD35" s="85"/>
      <c r="AE35" s="85"/>
    </row>
    <row r="36" spans="2:31" ht="15.95" customHeight="1" x14ac:dyDescent="0.25">
      <c r="B36" s="144"/>
      <c r="C36" s="133"/>
      <c r="D36" s="133"/>
      <c r="E36" s="133"/>
      <c r="F36" s="73" t="s">
        <v>21</v>
      </c>
      <c r="G36" s="86" t="s">
        <v>13</v>
      </c>
      <c r="H36" s="43">
        <v>4.4000000000000003E-3</v>
      </c>
      <c r="I36" s="97">
        <v>-6.2282272730000018E-2</v>
      </c>
      <c r="J36" s="43">
        <v>0.24979999999999999</v>
      </c>
      <c r="K36" s="97">
        <v>-1.8852083330000012E-2</v>
      </c>
      <c r="L36" s="43">
        <v>1.8749945080674181E-3</v>
      </c>
      <c r="M36" s="97">
        <v>-4.283305556000002E-2</v>
      </c>
      <c r="N36" s="43">
        <v>0.6966265141107687</v>
      </c>
      <c r="O36" s="121">
        <v>5.6572829099999925E-3</v>
      </c>
      <c r="P36" s="38">
        <v>7.9983425500702809E-2</v>
      </c>
      <c r="Q36" s="9">
        <v>7</v>
      </c>
      <c r="R36" s="21">
        <v>1.3299999999999999E-2</v>
      </c>
      <c r="S36" s="21">
        <v>0.6966</v>
      </c>
      <c r="T36" s="38">
        <v>0.28000000000000003</v>
      </c>
      <c r="U36" s="162"/>
      <c r="V36" s="162"/>
      <c r="W36" s="85"/>
      <c r="X36" s="85"/>
      <c r="Y36" s="85"/>
      <c r="Z36" s="85"/>
      <c r="AA36" s="85"/>
      <c r="AB36" s="85"/>
      <c r="AC36" s="85"/>
      <c r="AD36" s="85"/>
      <c r="AE36" s="85"/>
    </row>
    <row r="37" spans="2:31" ht="15.95" customHeight="1" x14ac:dyDescent="0.25">
      <c r="B37" s="142" t="s">
        <v>63</v>
      </c>
      <c r="C37" s="132" t="s">
        <v>51</v>
      </c>
      <c r="D37" s="132" t="s">
        <v>59</v>
      </c>
      <c r="E37" s="132" t="s">
        <v>81</v>
      </c>
      <c r="F37" s="72" t="s">
        <v>15</v>
      </c>
      <c r="G37" s="84" t="s">
        <v>12</v>
      </c>
      <c r="H37" s="42">
        <v>0.27739999999999998</v>
      </c>
      <c r="I37" s="96">
        <v>-5.1200000000000048E-3</v>
      </c>
      <c r="J37" s="42">
        <v>0.85589999999999999</v>
      </c>
      <c r="K37" s="96">
        <v>-1.1622222200000465E-3</v>
      </c>
      <c r="L37" s="40">
        <v>0.41591061049402206</v>
      </c>
      <c r="M37" s="90">
        <v>-3.049999999999926E-3</v>
      </c>
      <c r="N37" s="40">
        <v>0.32583670100200873</v>
      </c>
      <c r="O37" s="120">
        <v>-3.6486215600000098E-3</v>
      </c>
      <c r="P37" s="22">
        <v>0.60673632958850532</v>
      </c>
      <c r="Q37" s="10">
        <v>7</v>
      </c>
      <c r="R37" s="41">
        <v>0.48521666666666702</v>
      </c>
      <c r="S37" s="41">
        <v>0.57668333333333299</v>
      </c>
      <c r="T37" s="39">
        <v>0.70781666666666698</v>
      </c>
      <c r="U37" s="160" t="s">
        <v>94</v>
      </c>
      <c r="V37" s="160" t="s">
        <v>92</v>
      </c>
      <c r="W37" s="85"/>
      <c r="X37" s="85"/>
      <c r="Y37" s="85"/>
      <c r="Z37" s="85"/>
      <c r="AA37" s="85"/>
      <c r="AB37" s="85"/>
      <c r="AC37" s="85"/>
      <c r="AD37" s="85"/>
      <c r="AE37" s="85"/>
    </row>
    <row r="38" spans="2:31" ht="15.95" customHeight="1" x14ac:dyDescent="0.25">
      <c r="B38" s="143"/>
      <c r="C38" s="134"/>
      <c r="D38" s="134"/>
      <c r="E38" s="134"/>
      <c r="F38" s="74" t="s">
        <v>22</v>
      </c>
      <c r="G38" s="77" t="s">
        <v>12</v>
      </c>
      <c r="H38" s="42">
        <v>8.2400000000000001E-2</v>
      </c>
      <c r="I38" s="96">
        <v>-1.5615454549999868E-2</v>
      </c>
      <c r="J38" s="42">
        <v>5.16E-2</v>
      </c>
      <c r="K38" s="96">
        <v>-7.6311111100000059E-3</v>
      </c>
      <c r="L38" s="42">
        <v>2.1827299118430007E-2</v>
      </c>
      <c r="M38" s="90">
        <v>-1.2007499999999994E-2</v>
      </c>
      <c r="N38" s="42">
        <v>0.45081670454146006</v>
      </c>
      <c r="O38" s="120">
        <v>4.2647869700000738E-3</v>
      </c>
      <c r="P38" s="22">
        <v>0.41591061049402206</v>
      </c>
      <c r="Q38" s="8">
        <v>7</v>
      </c>
      <c r="R38" s="22">
        <v>0.15260000000000001</v>
      </c>
      <c r="S38" s="22">
        <v>0.57668333333333299</v>
      </c>
      <c r="T38" s="37">
        <v>0.70781666666666698</v>
      </c>
      <c r="U38" s="161"/>
      <c r="V38" s="161"/>
      <c r="W38" s="85"/>
      <c r="X38" s="85"/>
      <c r="Y38" s="85"/>
      <c r="Z38" s="85"/>
      <c r="AA38" s="85"/>
      <c r="AB38" s="85"/>
      <c r="AC38" s="85"/>
      <c r="AD38" s="85"/>
      <c r="AE38" s="85"/>
    </row>
    <row r="39" spans="2:31" ht="15.95" customHeight="1" x14ac:dyDescent="0.25">
      <c r="B39" s="143"/>
      <c r="C39" s="134"/>
      <c r="D39" s="134"/>
      <c r="E39" s="134"/>
      <c r="F39" s="74" t="s">
        <v>23</v>
      </c>
      <c r="G39" s="77" t="s">
        <v>12</v>
      </c>
      <c r="H39" s="42">
        <v>0.28599999999999998</v>
      </c>
      <c r="I39" s="96">
        <v>-1.1784090909999918E-2</v>
      </c>
      <c r="J39" s="42">
        <v>0.74909999999999999</v>
      </c>
      <c r="K39" s="96">
        <v>1.1738888899999723E-3</v>
      </c>
      <c r="L39" s="42">
        <v>0.38547835766577182</v>
      </c>
      <c r="M39" s="90">
        <v>-5.8374999999999486E-3</v>
      </c>
      <c r="N39" s="42">
        <v>0.49431068698683545</v>
      </c>
      <c r="O39" s="120">
        <v>4.4186716800000171E-3</v>
      </c>
      <c r="P39" s="22">
        <v>0.29107171180666047</v>
      </c>
      <c r="Q39" s="8">
        <v>7</v>
      </c>
      <c r="R39" s="22">
        <v>0.48521666666666702</v>
      </c>
      <c r="S39" s="22">
        <v>0.57668333333333299</v>
      </c>
      <c r="T39" s="37">
        <v>0.70781666666666698</v>
      </c>
      <c r="U39" s="161"/>
      <c r="V39" s="161"/>
      <c r="W39" s="85"/>
      <c r="X39" s="85"/>
      <c r="Y39" s="85"/>
      <c r="Z39" s="85"/>
      <c r="AA39" s="85"/>
      <c r="AB39" s="85"/>
      <c r="AC39" s="85"/>
      <c r="AD39" s="85"/>
      <c r="AE39" s="85"/>
    </row>
    <row r="40" spans="2:31" ht="15.95" customHeight="1" x14ac:dyDescent="0.25">
      <c r="B40" s="143"/>
      <c r="C40" s="134"/>
      <c r="D40" s="134"/>
      <c r="E40" s="134"/>
      <c r="F40" s="74" t="s">
        <v>24</v>
      </c>
      <c r="G40" s="77" t="s">
        <v>12</v>
      </c>
      <c r="H40" s="42">
        <v>0.26500000000000001</v>
      </c>
      <c r="I40" s="96">
        <v>-2.9227272699999672E-3</v>
      </c>
      <c r="J40" s="42">
        <v>0.90349999999999997</v>
      </c>
      <c r="K40" s="96">
        <v>-3.7444444000001909E-4</v>
      </c>
      <c r="L40" s="42">
        <v>0.41304750199016133</v>
      </c>
      <c r="M40" s="90">
        <v>-1.1374999999999602E-3</v>
      </c>
      <c r="N40" s="71">
        <v>1.37404197501251E-6</v>
      </c>
      <c r="O40" s="120">
        <v>-1.1416416040000002E-2</v>
      </c>
      <c r="P40" s="22">
        <v>0.52601726639070612</v>
      </c>
      <c r="Q40" s="8">
        <v>7</v>
      </c>
      <c r="R40" s="22">
        <v>0.48521666666666702</v>
      </c>
      <c r="S40" s="1">
        <v>9.5899999999999997E-6</v>
      </c>
      <c r="T40" s="37">
        <v>0.70781666666666698</v>
      </c>
      <c r="U40" s="161"/>
      <c r="V40" s="161"/>
      <c r="W40" s="85"/>
      <c r="X40" s="85"/>
      <c r="Y40" s="85"/>
      <c r="Z40" s="85"/>
      <c r="AA40" s="85"/>
      <c r="AB40" s="85"/>
      <c r="AC40" s="85"/>
      <c r="AD40" s="85"/>
      <c r="AE40" s="85"/>
    </row>
    <row r="41" spans="2:31" ht="15.95" customHeight="1" x14ac:dyDescent="0.25">
      <c r="B41" s="143"/>
      <c r="C41" s="134"/>
      <c r="D41" s="134"/>
      <c r="E41" s="134"/>
      <c r="F41" s="74" t="s">
        <v>25</v>
      </c>
      <c r="G41" s="77" t="s">
        <v>12</v>
      </c>
      <c r="H41" s="42">
        <v>0.24329999999999999</v>
      </c>
      <c r="I41" s="96">
        <v>-2.4957272730000001E-2</v>
      </c>
      <c r="J41" s="42">
        <v>3.0300000000000001E-2</v>
      </c>
      <c r="K41" s="96">
        <v>-1.9953333330000048E-2</v>
      </c>
      <c r="L41" s="42">
        <v>6.6374307040190872E-2</v>
      </c>
      <c r="M41" s="90">
        <v>-2.3672499999999985E-2</v>
      </c>
      <c r="N41" s="42">
        <v>7.3790423012910097E-2</v>
      </c>
      <c r="O41" s="120">
        <v>2.2961278189999917E-2</v>
      </c>
      <c r="P41" s="22">
        <v>0.83368118461963436</v>
      </c>
      <c r="Q41" s="8">
        <v>7</v>
      </c>
      <c r="R41" s="22">
        <v>0.2324</v>
      </c>
      <c r="S41" s="22">
        <v>0.25829999999999997</v>
      </c>
      <c r="T41" s="37">
        <v>0.8337</v>
      </c>
      <c r="U41" s="161"/>
      <c r="V41" s="161"/>
      <c r="W41" s="85"/>
      <c r="X41" s="85"/>
      <c r="Y41" s="85"/>
      <c r="Z41" s="85"/>
      <c r="AA41" s="85"/>
      <c r="AB41" s="85"/>
      <c r="AC41" s="85"/>
      <c r="AD41" s="85"/>
      <c r="AE41" s="85"/>
    </row>
    <row r="42" spans="2:31" ht="15.95" customHeight="1" x14ac:dyDescent="0.25">
      <c r="B42" s="143"/>
      <c r="C42" s="134"/>
      <c r="D42" s="134"/>
      <c r="E42" s="134"/>
      <c r="F42" s="74" t="s">
        <v>26</v>
      </c>
      <c r="G42" s="77" t="s">
        <v>12</v>
      </c>
      <c r="H42" s="42">
        <v>0.2621</v>
      </c>
      <c r="I42" s="96">
        <v>9.2368181819999992E-3</v>
      </c>
      <c r="J42" s="42">
        <v>0.68330000000000002</v>
      </c>
      <c r="K42" s="96">
        <v>1.6122222220000015E-3</v>
      </c>
      <c r="L42" s="42">
        <v>0.25468302525850411</v>
      </c>
      <c r="M42" s="90">
        <v>5.732499999999998E-3</v>
      </c>
      <c r="N42" s="42">
        <v>0.61944107507678148</v>
      </c>
      <c r="O42" s="120">
        <v>-2.6096491219999994E-3</v>
      </c>
      <c r="P42" s="22">
        <v>0.42169650342858223</v>
      </c>
      <c r="Q42" s="8">
        <v>7</v>
      </c>
      <c r="R42" s="22">
        <v>0.48521666666666702</v>
      </c>
      <c r="S42" s="22">
        <v>0.61939999999999995</v>
      </c>
      <c r="T42" s="37">
        <v>0.70781666666666698</v>
      </c>
      <c r="U42" s="161"/>
      <c r="V42" s="161"/>
      <c r="W42" s="85"/>
      <c r="X42" s="85"/>
      <c r="Y42" s="85"/>
      <c r="Z42" s="85"/>
      <c r="AA42" s="85"/>
      <c r="AB42" s="85"/>
      <c r="AC42" s="85"/>
      <c r="AD42" s="85"/>
      <c r="AE42" s="85"/>
    </row>
    <row r="43" spans="2:31" ht="15.95" customHeight="1" x14ac:dyDescent="0.25">
      <c r="B43" s="144"/>
      <c r="C43" s="133"/>
      <c r="D43" s="133"/>
      <c r="E43" s="133"/>
      <c r="F43" s="73" t="s">
        <v>27</v>
      </c>
      <c r="G43" s="86" t="s">
        <v>14</v>
      </c>
      <c r="H43" s="43">
        <v>0.2084</v>
      </c>
      <c r="I43" s="97">
        <v>9.9309090909999939E-3</v>
      </c>
      <c r="J43" s="43">
        <v>0.6159</v>
      </c>
      <c r="K43" s="97">
        <v>-3.0133333329999969E-3</v>
      </c>
      <c r="L43" s="43">
        <v>0.49203953568145087</v>
      </c>
      <c r="M43" s="97">
        <v>3.9949999999999977E-3</v>
      </c>
      <c r="N43" s="43">
        <v>0.3999447497610974</v>
      </c>
      <c r="O43" s="121">
        <v>-4.4092731829999997E-3</v>
      </c>
      <c r="P43" s="21">
        <v>0.20276827195212821</v>
      </c>
      <c r="Q43" s="9">
        <v>7</v>
      </c>
      <c r="R43" s="21">
        <v>0.49199999999999999</v>
      </c>
      <c r="S43" s="21">
        <v>0.57668333333333299</v>
      </c>
      <c r="T43" s="38">
        <v>0.70781666666666698</v>
      </c>
      <c r="U43" s="162"/>
      <c r="V43" s="162"/>
      <c r="W43" s="85"/>
      <c r="X43" s="85"/>
      <c r="Y43" s="85"/>
      <c r="Z43" s="85"/>
      <c r="AA43" s="85"/>
      <c r="AB43" s="85"/>
      <c r="AC43" s="85"/>
      <c r="AD43" s="85"/>
      <c r="AE43" s="85"/>
    </row>
    <row r="44" spans="2:31" ht="15.95" customHeight="1" x14ac:dyDescent="0.25">
      <c r="B44" s="142" t="s">
        <v>64</v>
      </c>
      <c r="C44" s="132" t="s">
        <v>56</v>
      </c>
      <c r="D44" s="132" t="s">
        <v>59</v>
      </c>
      <c r="E44" s="132" t="s">
        <v>81</v>
      </c>
      <c r="F44" s="72" t="s">
        <v>15</v>
      </c>
      <c r="G44" s="84" t="s">
        <v>28</v>
      </c>
      <c r="H44" s="42">
        <v>0.1895</v>
      </c>
      <c r="I44" s="96">
        <v>-2.208750000000002E-2</v>
      </c>
      <c r="J44" s="42">
        <v>0.89080000000000004</v>
      </c>
      <c r="K44" s="96">
        <v>2.2794444399999491E-3</v>
      </c>
      <c r="L44" s="40">
        <v>0.3899419866765434</v>
      </c>
      <c r="M44" s="90">
        <v>-8.9119281000000685E-3</v>
      </c>
      <c r="N44" s="42">
        <v>0.88511560983083548</v>
      </c>
      <c r="O44" s="120">
        <v>-1.5884868399999874E-3</v>
      </c>
      <c r="P44" s="41">
        <v>0.29174270140011666</v>
      </c>
      <c r="Q44" s="10">
        <v>7</v>
      </c>
      <c r="R44" s="41">
        <v>0.86904999999999999</v>
      </c>
      <c r="S44" s="41">
        <v>0.8851</v>
      </c>
      <c r="T44" s="39">
        <v>0.55089999999999995</v>
      </c>
      <c r="U44" s="160" t="s">
        <v>94</v>
      </c>
      <c r="V44" s="160" t="s">
        <v>92</v>
      </c>
      <c r="W44" s="85"/>
      <c r="X44" s="85"/>
      <c r="Y44" s="85"/>
      <c r="Z44" s="85"/>
      <c r="AA44" s="85"/>
      <c r="AB44" s="85"/>
      <c r="AC44" s="85"/>
      <c r="AD44" s="85"/>
      <c r="AE44" s="85"/>
    </row>
    <row r="45" spans="2:31" ht="15.95" customHeight="1" x14ac:dyDescent="0.25">
      <c r="B45" s="143"/>
      <c r="C45" s="134"/>
      <c r="D45" s="134"/>
      <c r="E45" s="134"/>
      <c r="F45" s="74" t="s">
        <v>16</v>
      </c>
      <c r="G45" s="77" t="s">
        <v>28</v>
      </c>
      <c r="H45" s="42">
        <v>0.6109</v>
      </c>
      <c r="I45" s="96">
        <v>1.076625E-2</v>
      </c>
      <c r="J45" s="42">
        <v>0.77139999999999997</v>
      </c>
      <c r="K45" s="96">
        <v>-6.5111111099999874E-3</v>
      </c>
      <c r="L45" s="42">
        <v>0.89125093813374545</v>
      </c>
      <c r="M45" s="90">
        <v>1.2167182700000012E-3</v>
      </c>
      <c r="N45" s="42">
        <v>0.309741929921658</v>
      </c>
      <c r="O45" s="120">
        <v>-1.5266666670000007E-2</v>
      </c>
      <c r="P45" s="22">
        <v>0.57809604740571807</v>
      </c>
      <c r="Q45" s="8">
        <v>7</v>
      </c>
      <c r="R45" s="22">
        <v>0.89129999999999998</v>
      </c>
      <c r="S45" s="22">
        <v>0.43358000000000002</v>
      </c>
      <c r="T45" s="37">
        <v>0.67444999999999999</v>
      </c>
      <c r="U45" s="161"/>
      <c r="V45" s="161"/>
      <c r="W45" s="85"/>
      <c r="X45" s="85"/>
      <c r="Y45" s="85"/>
      <c r="Z45" s="85"/>
      <c r="AA45" s="85"/>
      <c r="AB45" s="85"/>
      <c r="AC45" s="85"/>
      <c r="AD45" s="85"/>
      <c r="AE45" s="85"/>
    </row>
    <row r="46" spans="2:31" ht="15.95" customHeight="1" x14ac:dyDescent="0.25">
      <c r="B46" s="143"/>
      <c r="C46" s="134"/>
      <c r="D46" s="134"/>
      <c r="E46" s="134"/>
      <c r="F46" s="74" t="s">
        <v>17</v>
      </c>
      <c r="G46" s="77" t="s">
        <v>28</v>
      </c>
      <c r="H46" s="42">
        <v>0.33279999999999998</v>
      </c>
      <c r="I46" s="96">
        <v>-1.411999999999999E-2</v>
      </c>
      <c r="J46" s="42">
        <v>1.2699999999999999E-2</v>
      </c>
      <c r="K46" s="96">
        <v>-6.804500000000005E-2</v>
      </c>
      <c r="L46" s="42">
        <v>6.0673632958850501E-3</v>
      </c>
      <c r="M46" s="90">
        <v>-4.1292222220000029E-2</v>
      </c>
      <c r="N46" s="42">
        <v>0.10764652136298349</v>
      </c>
      <c r="O46" s="120">
        <v>2.2403055560000027E-2</v>
      </c>
      <c r="P46" s="22">
        <v>6.3095734448019317E-2</v>
      </c>
      <c r="Q46" s="8">
        <v>7</v>
      </c>
      <c r="R46" s="22">
        <v>4.2700000000000002E-2</v>
      </c>
      <c r="S46" s="22">
        <v>0.37659999999999999</v>
      </c>
      <c r="T46" s="37">
        <v>0.44169999999999998</v>
      </c>
      <c r="U46" s="161"/>
      <c r="V46" s="161"/>
      <c r="W46" s="85"/>
      <c r="X46" s="85"/>
      <c r="Y46" s="85"/>
      <c r="Z46" s="85"/>
      <c r="AA46" s="85"/>
      <c r="AB46" s="85"/>
      <c r="AC46" s="85"/>
      <c r="AD46" s="85"/>
      <c r="AE46" s="85"/>
    </row>
    <row r="47" spans="2:31" ht="15.95" customHeight="1" x14ac:dyDescent="0.25">
      <c r="B47" s="143"/>
      <c r="C47" s="134"/>
      <c r="D47" s="134"/>
      <c r="E47" s="134"/>
      <c r="F47" s="74" t="s">
        <v>18</v>
      </c>
      <c r="G47" s="77" t="s">
        <v>28</v>
      </c>
      <c r="H47" s="42">
        <v>0.80420000000000003</v>
      </c>
      <c r="I47" s="96">
        <v>-1.4525000000000432E-3</v>
      </c>
      <c r="J47" s="42">
        <v>0.40129999999999999</v>
      </c>
      <c r="K47" s="96">
        <v>3.7999999999999545E-3</v>
      </c>
      <c r="L47" s="42">
        <v>0.74816950051115427</v>
      </c>
      <c r="M47" s="90">
        <v>9.3805555999992407E-4</v>
      </c>
      <c r="N47" s="42">
        <v>6.7297665628431771E-2</v>
      </c>
      <c r="O47" s="120">
        <v>-6.9494444400000077E-3</v>
      </c>
      <c r="P47" s="22">
        <v>0.47533522594280531</v>
      </c>
      <c r="Q47" s="8">
        <v>7</v>
      </c>
      <c r="R47" s="22">
        <v>0.89129999999999998</v>
      </c>
      <c r="S47" s="22">
        <v>0.37659999999999999</v>
      </c>
      <c r="T47" s="37">
        <v>0.66542000000000001</v>
      </c>
      <c r="U47" s="161"/>
      <c r="V47" s="161"/>
      <c r="W47" s="85"/>
      <c r="X47" s="85"/>
      <c r="Y47" s="85"/>
      <c r="Z47" s="85"/>
      <c r="AA47" s="85"/>
      <c r="AB47" s="85"/>
      <c r="AC47" s="85"/>
      <c r="AD47" s="85"/>
      <c r="AE47" s="85"/>
    </row>
    <row r="48" spans="2:31" ht="15.95" customHeight="1" x14ac:dyDescent="0.25">
      <c r="B48" s="143"/>
      <c r="C48" s="134"/>
      <c r="D48" s="134"/>
      <c r="E48" s="134"/>
      <c r="F48" s="74" t="s">
        <v>19</v>
      </c>
      <c r="G48" s="77" t="s">
        <v>28</v>
      </c>
      <c r="H48" s="42">
        <v>0.74399999999999999</v>
      </c>
      <c r="I48" s="96">
        <v>-7.0725000000000197E-3</v>
      </c>
      <c r="J48" s="42">
        <v>0.9879</v>
      </c>
      <c r="K48" s="96">
        <v>2.6499999999998638E-4</v>
      </c>
      <c r="L48" s="42">
        <v>0.80352612218561714</v>
      </c>
      <c r="M48" s="90">
        <v>-4.0113888900000201E-3</v>
      </c>
      <c r="N48" s="42">
        <v>0.29040226544644498</v>
      </c>
      <c r="O48" s="120">
        <v>-1.4999166670000008E-2</v>
      </c>
      <c r="P48" s="22">
        <v>0.78886011761855446</v>
      </c>
      <c r="Q48" s="8">
        <v>7</v>
      </c>
      <c r="R48" s="22">
        <v>0.89129999999999998</v>
      </c>
      <c r="S48" s="22">
        <v>0.43358000000000002</v>
      </c>
      <c r="T48" s="37">
        <v>0.78890000000000005</v>
      </c>
      <c r="U48" s="161"/>
      <c r="V48" s="161"/>
      <c r="W48" s="85"/>
      <c r="X48" s="85"/>
      <c r="Y48" s="85"/>
      <c r="Z48" s="85"/>
      <c r="AA48" s="85"/>
      <c r="AB48" s="85"/>
      <c r="AC48" s="85"/>
      <c r="AD48" s="85"/>
      <c r="AE48" s="85"/>
    </row>
    <row r="49" spans="2:31" ht="15.95" customHeight="1" x14ac:dyDescent="0.25">
      <c r="B49" s="143"/>
      <c r="C49" s="134"/>
      <c r="D49" s="134"/>
      <c r="E49" s="134"/>
      <c r="F49" s="74" t="s">
        <v>20</v>
      </c>
      <c r="G49" s="77" t="s">
        <v>28</v>
      </c>
      <c r="H49" s="42">
        <v>0.97909999999999997</v>
      </c>
      <c r="I49" s="96">
        <v>-3.1375000000004148E-4</v>
      </c>
      <c r="J49" s="42">
        <v>9.4399999999999998E-2</v>
      </c>
      <c r="K49" s="96">
        <v>-1.5670000000000003E-2</v>
      </c>
      <c r="L49" s="42">
        <v>0.26791683248190318</v>
      </c>
      <c r="M49" s="90">
        <v>-8.8394444400000088E-3</v>
      </c>
      <c r="N49" s="42">
        <v>0.293089324525032</v>
      </c>
      <c r="O49" s="120">
        <v>-7.5955555600000224E-3</v>
      </c>
      <c r="P49" s="22">
        <v>0.286417796990658</v>
      </c>
      <c r="Q49" s="8">
        <v>7</v>
      </c>
      <c r="R49" s="22">
        <v>0.86904999999999999</v>
      </c>
      <c r="S49" s="22">
        <v>0.43358000000000002</v>
      </c>
      <c r="T49" s="37">
        <v>0.55089999999999995</v>
      </c>
      <c r="U49" s="161"/>
      <c r="V49" s="161"/>
      <c r="W49" s="85"/>
      <c r="X49" s="85"/>
      <c r="Y49" s="85"/>
      <c r="Z49" s="85"/>
      <c r="AA49" s="85"/>
      <c r="AB49" s="85"/>
      <c r="AC49" s="85"/>
      <c r="AD49" s="85"/>
      <c r="AE49" s="85"/>
    </row>
    <row r="50" spans="2:31" ht="15.95" customHeight="1" x14ac:dyDescent="0.25">
      <c r="B50" s="144"/>
      <c r="C50" s="133"/>
      <c r="D50" s="133"/>
      <c r="E50" s="133"/>
      <c r="F50" s="73" t="s">
        <v>21</v>
      </c>
      <c r="G50" s="86" t="s">
        <v>29</v>
      </c>
      <c r="H50" s="43">
        <v>0.78200000000000003</v>
      </c>
      <c r="I50" s="97">
        <v>-5.3652777799999994E-3</v>
      </c>
      <c r="J50" s="43">
        <v>0.29820000000000002</v>
      </c>
      <c r="K50" s="97">
        <v>2.7527777780000023E-2</v>
      </c>
      <c r="L50" s="43">
        <v>0.49659232145033605</v>
      </c>
      <c r="M50" s="97">
        <v>1.1849346400000016E-2</v>
      </c>
      <c r="N50" s="43">
        <v>0.55207743928075725</v>
      </c>
      <c r="O50" s="121">
        <v>9.5109477100000107E-3</v>
      </c>
      <c r="P50" s="21">
        <v>0.31477483141013152</v>
      </c>
      <c r="Q50" s="9">
        <v>7</v>
      </c>
      <c r="R50" s="21">
        <v>0.86904999999999999</v>
      </c>
      <c r="S50" s="21">
        <v>0.644116666666667</v>
      </c>
      <c r="T50" s="38">
        <v>0.55089999999999995</v>
      </c>
      <c r="U50" s="162"/>
      <c r="V50" s="162"/>
      <c r="W50" s="85"/>
      <c r="X50" s="85"/>
      <c r="Y50" s="85"/>
      <c r="Z50" s="85"/>
      <c r="AA50" s="85"/>
      <c r="AB50" s="85"/>
      <c r="AC50" s="85"/>
      <c r="AD50" s="85"/>
      <c r="AE50" s="85"/>
    </row>
    <row r="51" spans="2:31" ht="15.95" customHeight="1" x14ac:dyDescent="0.25">
      <c r="B51" s="142" t="s">
        <v>65</v>
      </c>
      <c r="C51" s="132" t="s">
        <v>56</v>
      </c>
      <c r="D51" s="132" t="s">
        <v>59</v>
      </c>
      <c r="E51" s="132" t="s">
        <v>81</v>
      </c>
      <c r="F51" s="72" t="s">
        <v>15</v>
      </c>
      <c r="G51" s="84" t="s">
        <v>28</v>
      </c>
      <c r="H51" s="42">
        <v>0.84109999999999996</v>
      </c>
      <c r="I51" s="96">
        <v>1.3575000000000158E-3</v>
      </c>
      <c r="J51" s="42">
        <v>0.97650000000000003</v>
      </c>
      <c r="K51" s="96">
        <v>1.6499999999993519E-4</v>
      </c>
      <c r="L51" s="40">
        <v>0.85506671288468328</v>
      </c>
      <c r="M51" s="90">
        <v>1.0038888900000132E-3</v>
      </c>
      <c r="N51" s="42">
        <v>0.23823194693586897</v>
      </c>
      <c r="O51" s="120">
        <v>5.0391666699999864E-3</v>
      </c>
      <c r="P51" s="41">
        <v>0.88715601203796079</v>
      </c>
      <c r="Q51" s="10">
        <v>7</v>
      </c>
      <c r="R51" s="41">
        <v>0.85509999999999997</v>
      </c>
      <c r="S51" s="41">
        <v>0.27789999999999998</v>
      </c>
      <c r="T51" s="39">
        <v>0.98170000000000002</v>
      </c>
      <c r="U51" s="160" t="s">
        <v>94</v>
      </c>
      <c r="V51" s="160" t="s">
        <v>92</v>
      </c>
      <c r="W51" s="85"/>
      <c r="X51" s="85"/>
      <c r="Y51" s="85"/>
      <c r="Z51" s="85"/>
      <c r="AA51" s="85"/>
      <c r="AB51" s="85"/>
      <c r="AC51" s="85"/>
      <c r="AD51" s="85"/>
      <c r="AE51" s="85"/>
    </row>
    <row r="52" spans="2:31" ht="15.95" customHeight="1" x14ac:dyDescent="0.25">
      <c r="B52" s="143"/>
      <c r="C52" s="134"/>
      <c r="D52" s="134"/>
      <c r="E52" s="134"/>
      <c r="F52" s="74" t="s">
        <v>16</v>
      </c>
      <c r="G52" s="77" t="s">
        <v>28</v>
      </c>
      <c r="H52" s="42">
        <v>0.27400000000000002</v>
      </c>
      <c r="I52" s="96">
        <v>-7.2075000000000958E-3</v>
      </c>
      <c r="J52" s="42">
        <v>0.40350000000000003</v>
      </c>
      <c r="K52" s="96">
        <v>-2.2249999999999657E-3</v>
      </c>
      <c r="L52" s="42">
        <v>0.13899526312133531</v>
      </c>
      <c r="M52" s="90">
        <v>-4.2630555600000264E-3</v>
      </c>
      <c r="N52" s="42">
        <v>7.7446179780251853E-2</v>
      </c>
      <c r="O52" s="120">
        <v>5.2658333300000491E-3</v>
      </c>
      <c r="P52" s="22">
        <v>0.42854852039743951</v>
      </c>
      <c r="Q52" s="8">
        <v>7</v>
      </c>
      <c r="R52" s="22">
        <v>0.32287500000000002</v>
      </c>
      <c r="S52" s="22">
        <v>0.10836</v>
      </c>
      <c r="T52" s="37">
        <v>0.98170000000000002</v>
      </c>
      <c r="U52" s="161"/>
      <c r="V52" s="161"/>
      <c r="W52" s="85"/>
      <c r="X52" s="85"/>
      <c r="Y52" s="85"/>
      <c r="Z52" s="85"/>
      <c r="AA52" s="85"/>
      <c r="AB52" s="85"/>
      <c r="AC52" s="85"/>
      <c r="AD52" s="85"/>
      <c r="AE52" s="85"/>
    </row>
    <row r="53" spans="2:31" ht="15.95" customHeight="1" x14ac:dyDescent="0.25">
      <c r="B53" s="143"/>
      <c r="C53" s="134"/>
      <c r="D53" s="134"/>
      <c r="E53" s="134"/>
      <c r="F53" s="74" t="s">
        <v>17</v>
      </c>
      <c r="G53" s="77" t="s">
        <v>28</v>
      </c>
      <c r="H53" s="42">
        <v>0.44090000000000001</v>
      </c>
      <c r="I53" s="96">
        <v>-5.9812500000001019E-3</v>
      </c>
      <c r="J53" s="42">
        <v>0.13589999999999999</v>
      </c>
      <c r="K53" s="96">
        <v>-3.5249999999999206E-3</v>
      </c>
      <c r="L53" s="42">
        <v>0.18450154191794735</v>
      </c>
      <c r="M53" s="90">
        <v>-4.2355555599999659E-3</v>
      </c>
      <c r="N53" s="42">
        <v>2.7415741719278817E-2</v>
      </c>
      <c r="O53" s="120">
        <v>7.7558333300000015E-3</v>
      </c>
      <c r="P53" s="22">
        <v>0.727779804536824</v>
      </c>
      <c r="Q53" s="8">
        <v>7</v>
      </c>
      <c r="R53" s="22">
        <v>0.32287500000000002</v>
      </c>
      <c r="S53" s="22">
        <v>7.6999999999999999E-2</v>
      </c>
      <c r="T53" s="37">
        <v>0.98170000000000002</v>
      </c>
      <c r="U53" s="161"/>
      <c r="V53" s="161"/>
      <c r="W53" s="85"/>
      <c r="X53" s="85"/>
      <c r="Y53" s="85"/>
      <c r="Z53" s="85"/>
      <c r="AA53" s="85"/>
      <c r="AB53" s="85"/>
      <c r="AC53" s="85"/>
      <c r="AD53" s="85"/>
      <c r="AE53" s="85"/>
    </row>
    <row r="54" spans="2:31" ht="15.95" customHeight="1" x14ac:dyDescent="0.25">
      <c r="B54" s="143"/>
      <c r="C54" s="134"/>
      <c r="D54" s="134"/>
      <c r="E54" s="134"/>
      <c r="F54" s="74" t="s">
        <v>18</v>
      </c>
      <c r="G54" s="77" t="s">
        <v>28</v>
      </c>
      <c r="H54" s="42">
        <v>0.96089999999999998</v>
      </c>
      <c r="I54" s="96">
        <v>-1.6750000000001819E-4</v>
      </c>
      <c r="J54" s="42">
        <v>0.17910000000000001</v>
      </c>
      <c r="K54" s="96">
        <v>-4.5850000000000083E-3</v>
      </c>
      <c r="L54" s="42">
        <v>0.31915378551007612</v>
      </c>
      <c r="M54" s="90">
        <v>-2.4200000000000445E-3</v>
      </c>
      <c r="N54" s="42">
        <v>0.54954087385762451</v>
      </c>
      <c r="O54" s="120">
        <v>1.411944439999928E-3</v>
      </c>
      <c r="P54" s="22">
        <v>0.35399734108343467</v>
      </c>
      <c r="Q54" s="8">
        <v>7</v>
      </c>
      <c r="R54" s="22">
        <v>0.44688</v>
      </c>
      <c r="S54" s="22">
        <v>0.54949999999999999</v>
      </c>
      <c r="T54" s="37">
        <v>0.98170000000000002</v>
      </c>
      <c r="U54" s="161"/>
      <c r="V54" s="161"/>
      <c r="W54" s="85"/>
      <c r="X54" s="85"/>
      <c r="Y54" s="85"/>
      <c r="Z54" s="85"/>
      <c r="AA54" s="85"/>
      <c r="AB54" s="85"/>
      <c r="AC54" s="85"/>
      <c r="AD54" s="85"/>
      <c r="AE54" s="85"/>
    </row>
    <row r="55" spans="2:31" ht="15.95" customHeight="1" x14ac:dyDescent="0.25">
      <c r="B55" s="143"/>
      <c r="C55" s="134"/>
      <c r="D55" s="134"/>
      <c r="E55" s="134"/>
      <c r="F55" s="74" t="s">
        <v>19</v>
      </c>
      <c r="G55" s="77" t="s">
        <v>28</v>
      </c>
      <c r="H55" s="42">
        <v>0.24129999999999999</v>
      </c>
      <c r="I55" s="96">
        <v>-2.081000000000003E-2</v>
      </c>
      <c r="J55" s="42">
        <v>6.4999999999999997E-3</v>
      </c>
      <c r="K55" s="96">
        <v>-2.1219999999999999E-2</v>
      </c>
      <c r="L55" s="42">
        <v>1.3427649611378632E-2</v>
      </c>
      <c r="M55" s="90">
        <v>-2.0163888890000124E-2</v>
      </c>
      <c r="N55" s="42">
        <v>6.2373483548241897E-2</v>
      </c>
      <c r="O55" s="120">
        <v>1.4368888890000021E-2</v>
      </c>
      <c r="P55" s="22">
        <v>0.97948998540869892</v>
      </c>
      <c r="Q55" s="8">
        <v>7</v>
      </c>
      <c r="R55" s="22">
        <v>9.3799999999999994E-2</v>
      </c>
      <c r="S55" s="22">
        <v>0.10836</v>
      </c>
      <c r="T55" s="37">
        <v>0.98170000000000002</v>
      </c>
      <c r="U55" s="161"/>
      <c r="V55" s="161"/>
      <c r="W55" s="85"/>
      <c r="X55" s="85"/>
      <c r="Y55" s="85"/>
      <c r="Z55" s="85"/>
      <c r="AA55" s="85"/>
      <c r="AB55" s="85"/>
      <c r="AC55" s="85"/>
      <c r="AD55" s="85"/>
      <c r="AE55" s="85"/>
    </row>
    <row r="56" spans="2:31" ht="15.95" customHeight="1" x14ac:dyDescent="0.25">
      <c r="B56" s="143"/>
      <c r="C56" s="134"/>
      <c r="D56" s="134"/>
      <c r="E56" s="134"/>
      <c r="F56" s="74" t="s">
        <v>20</v>
      </c>
      <c r="G56" s="77" t="s">
        <v>28</v>
      </c>
      <c r="H56" s="42">
        <v>0.33150000000000002</v>
      </c>
      <c r="I56" s="96">
        <v>9.2087500000000017E-3</v>
      </c>
      <c r="J56" s="42">
        <v>0.13039999999999999</v>
      </c>
      <c r="K56" s="96">
        <v>3.7250000000000004E-3</v>
      </c>
      <c r="L56" s="42">
        <v>0.13803842646028844</v>
      </c>
      <c r="M56" s="90">
        <v>5.7886111110000017E-3</v>
      </c>
      <c r="N56" s="42">
        <v>3.2960971217745771E-2</v>
      </c>
      <c r="O56" s="120">
        <v>-8.955277778000004E-3</v>
      </c>
      <c r="P56" s="22">
        <v>0.52360043658575017</v>
      </c>
      <c r="Q56" s="8">
        <v>7</v>
      </c>
      <c r="R56" s="22">
        <v>0.32287500000000002</v>
      </c>
      <c r="S56" s="22">
        <v>7.6999999999999999E-2</v>
      </c>
      <c r="T56" s="37">
        <v>0.98170000000000002</v>
      </c>
      <c r="U56" s="161"/>
      <c r="V56" s="161"/>
      <c r="W56" s="85"/>
      <c r="X56" s="85"/>
      <c r="Y56" s="85"/>
      <c r="Z56" s="85"/>
      <c r="AA56" s="85"/>
      <c r="AB56" s="85"/>
      <c r="AC56" s="85"/>
      <c r="AD56" s="85"/>
      <c r="AE56" s="85"/>
    </row>
    <row r="57" spans="2:31" ht="15.95" customHeight="1" x14ac:dyDescent="0.25">
      <c r="B57" s="144"/>
      <c r="C57" s="133"/>
      <c r="D57" s="133"/>
      <c r="E57" s="133"/>
      <c r="F57" s="73" t="s">
        <v>21</v>
      </c>
      <c r="G57" s="86" t="s">
        <v>29</v>
      </c>
      <c r="H57" s="43">
        <v>0.67490000000000006</v>
      </c>
      <c r="I57" s="97">
        <v>4.8612500000000036E-3</v>
      </c>
      <c r="J57" s="43">
        <v>0.25419999999999998</v>
      </c>
      <c r="K57" s="97">
        <v>4.5999999999999999E-3</v>
      </c>
      <c r="L57" s="43">
        <v>0.399024902362142</v>
      </c>
      <c r="M57" s="97">
        <v>4.3473529410000024E-3</v>
      </c>
      <c r="N57" s="43">
        <v>2.5941793621188123E-2</v>
      </c>
      <c r="O57" s="121">
        <v>-1.2751608187999999E-2</v>
      </c>
      <c r="P57" s="38">
        <v>0.98174794301998447</v>
      </c>
      <c r="Q57" s="9">
        <v>7</v>
      </c>
      <c r="R57" s="21">
        <v>0.46550000000000002</v>
      </c>
      <c r="S57" s="21">
        <v>7.6999999999999999E-2</v>
      </c>
      <c r="T57" s="38">
        <v>0.98170000000000002</v>
      </c>
      <c r="U57" s="162"/>
      <c r="V57" s="162"/>
      <c r="W57" s="85"/>
      <c r="X57" s="85"/>
      <c r="Y57" s="85"/>
      <c r="Z57" s="85"/>
      <c r="AA57" s="85"/>
      <c r="AB57" s="85"/>
      <c r="AC57" s="85"/>
      <c r="AD57" s="85"/>
      <c r="AE57" s="85"/>
    </row>
    <row r="58" spans="2:31" ht="15.95" customHeight="1" x14ac:dyDescent="0.25">
      <c r="B58" s="142" t="s">
        <v>66</v>
      </c>
      <c r="C58" s="132" t="s">
        <v>56</v>
      </c>
      <c r="D58" s="132" t="s">
        <v>58</v>
      </c>
      <c r="E58" s="132" t="s">
        <v>81</v>
      </c>
      <c r="F58" s="72" t="s">
        <v>15</v>
      </c>
      <c r="G58" s="84" t="s">
        <v>30</v>
      </c>
      <c r="H58" s="42">
        <v>0.55289999999999995</v>
      </c>
      <c r="I58" s="96">
        <v>9.6900000000000111E-3</v>
      </c>
      <c r="J58" s="42">
        <v>0.1676</v>
      </c>
      <c r="K58" s="96">
        <v>-2.2595000000000028E-2</v>
      </c>
      <c r="L58" s="40">
        <v>0.56754460540854712</v>
      </c>
      <c r="M58" s="125">
        <v>-6.4524999999999721E-3</v>
      </c>
      <c r="N58" s="42">
        <v>0.41975898399100747</v>
      </c>
      <c r="O58" s="120">
        <v>-9.1324999999999792E-3</v>
      </c>
      <c r="P58" s="22">
        <v>0.15812480392703826</v>
      </c>
      <c r="Q58" s="10">
        <v>7</v>
      </c>
      <c r="R58" s="41">
        <v>0.94394999999999996</v>
      </c>
      <c r="S58" s="41">
        <v>0.72765000000000002</v>
      </c>
      <c r="T58" s="39">
        <v>0.36890000000000001</v>
      </c>
      <c r="U58" s="160" t="s">
        <v>94</v>
      </c>
      <c r="V58" s="160" t="s">
        <v>92</v>
      </c>
      <c r="W58" s="85"/>
      <c r="X58" s="85"/>
      <c r="Y58" s="85"/>
      <c r="Z58" s="85"/>
      <c r="AA58" s="85"/>
      <c r="AB58" s="85"/>
      <c r="AC58" s="85"/>
      <c r="AD58" s="85"/>
      <c r="AE58" s="85"/>
    </row>
    <row r="59" spans="2:31" ht="15.95" customHeight="1" x14ac:dyDescent="0.25">
      <c r="B59" s="143"/>
      <c r="C59" s="134"/>
      <c r="D59" s="134"/>
      <c r="E59" s="134"/>
      <c r="F59" s="74" t="s">
        <v>16</v>
      </c>
      <c r="G59" s="77" t="s">
        <v>30</v>
      </c>
      <c r="H59" s="42">
        <v>0.27339999999999998</v>
      </c>
      <c r="I59" s="96">
        <v>-1.7090000000000032E-2</v>
      </c>
      <c r="J59" s="42">
        <v>0.15429999999999999</v>
      </c>
      <c r="K59" s="96">
        <v>1.7414999999999948E-2</v>
      </c>
      <c r="L59" s="42">
        <v>0.98627948563121037</v>
      </c>
      <c r="M59" s="120">
        <v>1.6249999999999433E-4</v>
      </c>
      <c r="N59" s="42">
        <v>0.1674942876026437</v>
      </c>
      <c r="O59" s="120">
        <v>-1.3342499999999972E-2</v>
      </c>
      <c r="P59" s="22">
        <v>7.6736148936181886E-2</v>
      </c>
      <c r="Q59" s="8">
        <v>7</v>
      </c>
      <c r="R59" s="22">
        <v>0.98629999999999995</v>
      </c>
      <c r="S59" s="22">
        <v>0.58625000000000005</v>
      </c>
      <c r="T59" s="37">
        <v>0.26845000000000002</v>
      </c>
      <c r="U59" s="161"/>
      <c r="V59" s="161"/>
      <c r="W59" s="85"/>
      <c r="X59" s="85"/>
      <c r="Y59" s="85"/>
      <c r="Z59" s="85"/>
      <c r="AA59" s="85"/>
      <c r="AB59" s="85"/>
      <c r="AC59" s="85"/>
      <c r="AD59" s="85"/>
      <c r="AE59" s="85"/>
    </row>
    <row r="60" spans="2:31" ht="15.95" customHeight="1" x14ac:dyDescent="0.25">
      <c r="B60" s="143"/>
      <c r="C60" s="134"/>
      <c r="D60" s="134"/>
      <c r="E60" s="134"/>
      <c r="F60" s="74" t="s">
        <v>17</v>
      </c>
      <c r="G60" s="77" t="s">
        <v>30</v>
      </c>
      <c r="H60" s="42">
        <v>7.3200000000000001E-2</v>
      </c>
      <c r="I60" s="96">
        <v>-2.8170000000000001E-2</v>
      </c>
      <c r="J60" s="42">
        <v>1.54E-2</v>
      </c>
      <c r="K60" s="96">
        <v>-3.9969999999999999E-2</v>
      </c>
      <c r="L60" s="42">
        <v>2.01372424986239E-3</v>
      </c>
      <c r="M60" s="120">
        <v>-3.4070000000000038E-2</v>
      </c>
      <c r="N60" s="42">
        <v>0.75857757502918366</v>
      </c>
      <c r="O60" s="120">
        <v>-3.1700000000000018E-3</v>
      </c>
      <c r="P60" s="22">
        <v>0.56754460540854712</v>
      </c>
      <c r="Q60" s="8">
        <v>7</v>
      </c>
      <c r="R60" s="22">
        <v>1.4E-2</v>
      </c>
      <c r="S60" s="22">
        <v>0.75860000000000005</v>
      </c>
      <c r="T60" s="37">
        <v>0.7278</v>
      </c>
      <c r="U60" s="161"/>
      <c r="V60" s="161"/>
      <c r="W60" s="85"/>
      <c r="X60" s="85"/>
      <c r="Y60" s="85"/>
      <c r="Z60" s="85"/>
      <c r="AA60" s="85"/>
      <c r="AB60" s="85"/>
      <c r="AC60" s="85"/>
      <c r="AD60" s="85"/>
      <c r="AE60" s="85"/>
    </row>
    <row r="61" spans="2:31" ht="15.95" customHeight="1" x14ac:dyDescent="0.25">
      <c r="B61" s="143"/>
      <c r="C61" s="134"/>
      <c r="D61" s="134"/>
      <c r="E61" s="134"/>
      <c r="F61" s="74" t="s">
        <v>18</v>
      </c>
      <c r="G61" s="77" t="s">
        <v>38</v>
      </c>
      <c r="H61" s="42">
        <v>0.57220000000000004</v>
      </c>
      <c r="I61" s="96">
        <v>-4.2911111100001169E-3</v>
      </c>
      <c r="J61" s="42">
        <v>0.9446</v>
      </c>
      <c r="K61" s="96">
        <v>-5.5499999999994996E-4</v>
      </c>
      <c r="L61" s="42">
        <v>0.65313055264747233</v>
      </c>
      <c r="M61" s="120">
        <v>-2.4432894699999964E-3</v>
      </c>
      <c r="N61" s="42">
        <v>0.62373483548241926</v>
      </c>
      <c r="O61" s="120">
        <v>-2.7498684199998989E-3</v>
      </c>
      <c r="P61" s="22">
        <v>0.727779804536824</v>
      </c>
      <c r="Q61" s="8">
        <v>7</v>
      </c>
      <c r="R61" s="22">
        <v>0.94394999999999996</v>
      </c>
      <c r="S61" s="22">
        <v>0.72765000000000002</v>
      </c>
      <c r="T61" s="37">
        <v>0.7278</v>
      </c>
      <c r="U61" s="161"/>
      <c r="V61" s="161"/>
      <c r="W61" s="85"/>
      <c r="X61" s="85"/>
      <c r="Y61" s="85"/>
      <c r="Z61" s="85"/>
      <c r="AA61" s="85"/>
      <c r="AB61" s="85"/>
      <c r="AC61" s="85"/>
      <c r="AD61" s="85"/>
      <c r="AE61" s="85"/>
    </row>
    <row r="62" spans="2:31" ht="15.95" customHeight="1" x14ac:dyDescent="0.25">
      <c r="B62" s="143"/>
      <c r="C62" s="134"/>
      <c r="D62" s="134"/>
      <c r="E62" s="134"/>
      <c r="F62" s="74" t="s">
        <v>19</v>
      </c>
      <c r="G62" s="77" t="s">
        <v>30</v>
      </c>
      <c r="H62" s="42">
        <v>0.39789999999999998</v>
      </c>
      <c r="I62" s="96">
        <v>-1.4334999999999952E-2</v>
      </c>
      <c r="J62" s="42">
        <v>0.47849999999999998</v>
      </c>
      <c r="K62" s="96">
        <v>8.8750000000000287E-3</v>
      </c>
      <c r="L62" s="42">
        <v>0.79250133048047178</v>
      </c>
      <c r="M62" s="120">
        <v>-2.7300000000000323E-3</v>
      </c>
      <c r="N62" s="42">
        <v>0.60117373748327796</v>
      </c>
      <c r="O62" s="120">
        <v>-5.429999999999993E-3</v>
      </c>
      <c r="P62" s="22">
        <v>0.26668586645214798</v>
      </c>
      <c r="Q62" s="8">
        <v>7</v>
      </c>
      <c r="R62" s="22">
        <v>0.94394999999999996</v>
      </c>
      <c r="S62" s="22">
        <v>0.72765000000000002</v>
      </c>
      <c r="T62" s="37">
        <v>0.466725</v>
      </c>
      <c r="U62" s="161"/>
      <c r="V62" s="161"/>
      <c r="W62" s="85"/>
      <c r="X62" s="85"/>
      <c r="Y62" s="85"/>
      <c r="Z62" s="85"/>
      <c r="AA62" s="85"/>
      <c r="AB62" s="85"/>
      <c r="AC62" s="85"/>
      <c r="AD62" s="85"/>
      <c r="AE62" s="85"/>
    </row>
    <row r="63" spans="2:31" ht="15.95" customHeight="1" x14ac:dyDescent="0.25">
      <c r="B63" s="143"/>
      <c r="C63" s="134"/>
      <c r="D63" s="134"/>
      <c r="E63" s="134"/>
      <c r="F63" s="74" t="s">
        <v>20</v>
      </c>
      <c r="G63" s="77" t="s">
        <v>30</v>
      </c>
      <c r="H63" s="42">
        <v>0.93959999999999999</v>
      </c>
      <c r="I63" s="90">
        <v>8.3500000000000794E-4</v>
      </c>
      <c r="J63" s="42">
        <v>0.56120000000000003</v>
      </c>
      <c r="K63" s="90">
        <v>-3.9300000000000064E-3</v>
      </c>
      <c r="L63" s="42">
        <v>0.80909589917838232</v>
      </c>
      <c r="M63" s="120">
        <v>-1.5474999999999994E-3</v>
      </c>
      <c r="N63" s="42">
        <v>0.3784425847170933</v>
      </c>
      <c r="O63" s="120">
        <v>5.6524999999999891E-3</v>
      </c>
      <c r="P63" s="22">
        <v>0.70957776796338878</v>
      </c>
      <c r="Q63" s="8">
        <v>7</v>
      </c>
      <c r="R63" s="22">
        <v>0.94394999999999996</v>
      </c>
      <c r="S63" s="22">
        <v>0.72765000000000002</v>
      </c>
      <c r="T63" s="37">
        <v>0.7278</v>
      </c>
      <c r="U63" s="161"/>
      <c r="V63" s="161"/>
      <c r="W63" s="85"/>
      <c r="X63" s="85"/>
      <c r="Y63" s="85"/>
      <c r="Z63" s="85"/>
      <c r="AA63" s="85"/>
      <c r="AB63" s="85"/>
      <c r="AC63" s="85"/>
      <c r="AD63" s="85"/>
      <c r="AE63" s="85"/>
    </row>
    <row r="64" spans="2:31" ht="15.95" customHeight="1" x14ac:dyDescent="0.25">
      <c r="B64" s="144"/>
      <c r="C64" s="133"/>
      <c r="D64" s="133"/>
      <c r="E64" s="133"/>
      <c r="F64" s="73" t="s">
        <v>21</v>
      </c>
      <c r="G64" s="86" t="s">
        <v>30</v>
      </c>
      <c r="H64" s="43">
        <v>4.3799999999999999E-2</v>
      </c>
      <c r="I64" s="97">
        <v>-3.4630000000000008E-2</v>
      </c>
      <c r="J64" s="43">
        <v>0.1106</v>
      </c>
      <c r="K64" s="97">
        <v>2.141999999999996E-2</v>
      </c>
      <c r="L64" s="43">
        <v>0.51999599653351603</v>
      </c>
      <c r="M64" s="121">
        <v>-6.6049999999999894E-3</v>
      </c>
      <c r="N64" s="43">
        <v>3.1988951096913971E-2</v>
      </c>
      <c r="O64" s="121">
        <v>-2.2650000000000007E-2</v>
      </c>
      <c r="P64" s="21">
        <v>9.0364947372230126E-3</v>
      </c>
      <c r="Q64" s="9">
        <v>7</v>
      </c>
      <c r="R64" s="21">
        <v>0.94394999999999996</v>
      </c>
      <c r="S64" s="21">
        <v>0.224</v>
      </c>
      <c r="T64" s="38">
        <v>6.3E-2</v>
      </c>
      <c r="U64" s="162"/>
      <c r="V64" s="162"/>
      <c r="W64" s="85"/>
      <c r="X64" s="85"/>
      <c r="Y64" s="85"/>
      <c r="Z64" s="85"/>
      <c r="AA64" s="85"/>
      <c r="AB64" s="85"/>
      <c r="AC64" s="85"/>
      <c r="AD64" s="85"/>
      <c r="AE64" s="85"/>
    </row>
    <row r="65" spans="2:31" ht="15.95" customHeight="1" x14ac:dyDescent="0.25">
      <c r="B65" s="138" t="s">
        <v>83</v>
      </c>
      <c r="C65" s="132" t="s">
        <v>56</v>
      </c>
      <c r="D65" s="132" t="s">
        <v>58</v>
      </c>
      <c r="E65" s="132" t="s">
        <v>81</v>
      </c>
      <c r="F65" s="72" t="s">
        <v>31</v>
      </c>
      <c r="G65" s="84" t="s">
        <v>30</v>
      </c>
      <c r="H65" s="42">
        <v>0.5413</v>
      </c>
      <c r="I65" s="122">
        <v>7.8308535630383869E-2</v>
      </c>
      <c r="J65" s="42">
        <v>0.93179999999999996</v>
      </c>
      <c r="K65" s="122">
        <v>1.2529365700861383E-2</v>
      </c>
      <c r="L65" s="42">
        <v>0.6367955209079158</v>
      </c>
      <c r="M65" s="122">
        <v>4.5418950665622404E-2</v>
      </c>
      <c r="N65" s="71">
        <v>1.0715193052376051E-4</v>
      </c>
      <c r="O65" s="122">
        <v>0.41503523884103366</v>
      </c>
      <c r="P65" s="105">
        <v>0.73282453313890406</v>
      </c>
      <c r="Q65" s="10">
        <v>7</v>
      </c>
      <c r="R65" s="41">
        <v>0.79788333333333294</v>
      </c>
      <c r="S65" s="41">
        <v>6.9999999999999999E-4</v>
      </c>
      <c r="T65" s="39">
        <v>0.80720000000000003</v>
      </c>
      <c r="U65" s="160" t="s">
        <v>94</v>
      </c>
      <c r="V65" s="160" t="s">
        <v>92</v>
      </c>
      <c r="W65" s="85"/>
      <c r="X65" s="85"/>
      <c r="Y65" s="85"/>
      <c r="Z65" s="85"/>
      <c r="AA65" s="85"/>
      <c r="AB65" s="85"/>
      <c r="AC65" s="85"/>
      <c r="AD65" s="85"/>
      <c r="AE65" s="85"/>
    </row>
    <row r="66" spans="2:31" ht="15.95" customHeight="1" x14ac:dyDescent="0.25">
      <c r="B66" s="139"/>
      <c r="C66" s="134"/>
      <c r="D66" s="134"/>
      <c r="E66" s="134"/>
      <c r="F66" s="74" t="s">
        <v>32</v>
      </c>
      <c r="G66" s="77" t="s">
        <v>30</v>
      </c>
      <c r="H66" s="42">
        <v>0.91830000000000001</v>
      </c>
      <c r="I66" s="122">
        <v>7.7355836849508641E-3</v>
      </c>
      <c r="J66" s="42">
        <v>0.1699</v>
      </c>
      <c r="K66" s="122">
        <v>-0.12658227848101267</v>
      </c>
      <c r="L66" s="42">
        <v>0.30902954325135895</v>
      </c>
      <c r="M66" s="122">
        <v>-5.9423347398031012E-2</v>
      </c>
      <c r="N66" s="42">
        <v>5.035006087879045E-3</v>
      </c>
      <c r="O66" s="122">
        <v>0.17194092827004215</v>
      </c>
      <c r="P66" s="106">
        <v>0.25118864315095801</v>
      </c>
      <c r="Q66" s="8">
        <v>7</v>
      </c>
      <c r="R66" s="22">
        <v>0.79788333333333294</v>
      </c>
      <c r="S66" s="22">
        <v>1.7500000000000002E-2</v>
      </c>
      <c r="T66" s="37">
        <v>0.43959999999999999</v>
      </c>
      <c r="U66" s="161"/>
      <c r="V66" s="161"/>
      <c r="W66" s="85"/>
      <c r="X66" s="85"/>
      <c r="Y66" s="85"/>
      <c r="Z66" s="85"/>
      <c r="AA66" s="85"/>
      <c r="AB66" s="85"/>
      <c r="AC66" s="85"/>
      <c r="AD66" s="85"/>
      <c r="AE66" s="85"/>
    </row>
    <row r="67" spans="2:31" ht="15.95" customHeight="1" x14ac:dyDescent="0.25">
      <c r="B67" s="139"/>
      <c r="C67" s="134"/>
      <c r="D67" s="134"/>
      <c r="E67" s="134"/>
      <c r="F67" s="74" t="s">
        <v>33</v>
      </c>
      <c r="G67" s="77" t="s">
        <v>30</v>
      </c>
      <c r="H67" s="42">
        <v>6.3399999999999998E-2</v>
      </c>
      <c r="I67" s="122">
        <v>0.32526621490803498</v>
      </c>
      <c r="J67" s="42">
        <v>0.6946</v>
      </c>
      <c r="K67" s="122">
        <v>-9.2933204259438407E-2</v>
      </c>
      <c r="L67" s="42">
        <v>0.41879356511791832</v>
      </c>
      <c r="M67" s="122">
        <v>-2.7105517909002952E-2</v>
      </c>
      <c r="N67" s="42">
        <v>0.77624711662869172</v>
      </c>
      <c r="O67" s="122">
        <v>0.25072604065827675</v>
      </c>
      <c r="P67" s="106">
        <v>0.14962356560944334</v>
      </c>
      <c r="Q67" s="8">
        <v>7</v>
      </c>
      <c r="R67" s="22">
        <v>0.79788333333333294</v>
      </c>
      <c r="S67" s="22">
        <v>0.90556666666666696</v>
      </c>
      <c r="T67" s="37">
        <v>0.38803333333333301</v>
      </c>
      <c r="U67" s="161"/>
      <c r="V67" s="161"/>
      <c r="W67" s="85"/>
      <c r="X67" s="85"/>
      <c r="Y67" s="85"/>
      <c r="Z67" s="85"/>
      <c r="AA67" s="85"/>
      <c r="AB67" s="85"/>
      <c r="AC67" s="85"/>
      <c r="AD67" s="85"/>
      <c r="AE67" s="85"/>
    </row>
    <row r="68" spans="2:31" ht="15.95" customHeight="1" x14ac:dyDescent="0.25">
      <c r="B68" s="139"/>
      <c r="C68" s="134"/>
      <c r="D68" s="134"/>
      <c r="E68" s="134"/>
      <c r="F68" s="74" t="s">
        <v>34</v>
      </c>
      <c r="G68" s="77" t="s">
        <v>30</v>
      </c>
      <c r="H68" s="42">
        <v>0.96250000000000002</v>
      </c>
      <c r="I68" s="122">
        <v>4.8780487804878092E-3</v>
      </c>
      <c r="J68" s="42">
        <v>0.7742</v>
      </c>
      <c r="K68" s="122">
        <v>-3.2195121951219541E-2</v>
      </c>
      <c r="L68" s="42">
        <v>0.85703784523036952</v>
      </c>
      <c r="M68" s="122">
        <v>1.4146341463414647E-2</v>
      </c>
      <c r="N68" s="42">
        <v>0.10139113857366794</v>
      </c>
      <c r="O68" s="122">
        <v>-1.6585365853658496E-2</v>
      </c>
      <c r="P68" s="106">
        <v>0.80723503024883814</v>
      </c>
      <c r="Q68" s="8">
        <v>7</v>
      </c>
      <c r="R68" s="22">
        <v>0.85699999999999998</v>
      </c>
      <c r="S68" s="22">
        <v>0.2366</v>
      </c>
      <c r="T68" s="37">
        <v>0.80720000000000003</v>
      </c>
      <c r="U68" s="161"/>
      <c r="V68" s="161"/>
      <c r="W68" s="85"/>
      <c r="X68" s="85"/>
      <c r="Y68" s="85"/>
      <c r="Z68" s="85"/>
      <c r="AA68" s="85"/>
      <c r="AB68" s="85"/>
      <c r="AC68" s="85"/>
      <c r="AD68" s="85"/>
      <c r="AE68" s="85"/>
    </row>
    <row r="69" spans="2:31" ht="15.95" customHeight="1" x14ac:dyDescent="0.25">
      <c r="B69" s="139"/>
      <c r="C69" s="134"/>
      <c r="D69" s="134"/>
      <c r="E69" s="134"/>
      <c r="F69" s="74" t="s">
        <v>35</v>
      </c>
      <c r="G69" s="77" t="s">
        <v>30</v>
      </c>
      <c r="H69" s="42">
        <v>0.191</v>
      </c>
      <c r="I69" s="122">
        <v>0.17966573816155984</v>
      </c>
      <c r="J69" s="42">
        <v>0.5101</v>
      </c>
      <c r="K69" s="122">
        <v>-9.8885793871866468E-2</v>
      </c>
      <c r="L69" s="42">
        <v>0.68391164728142928</v>
      </c>
      <c r="M69" s="122">
        <v>0.16713091922005585</v>
      </c>
      <c r="N69" s="42">
        <v>0.63386971125692693</v>
      </c>
      <c r="O69" s="122">
        <v>5.8495821727019726E-2</v>
      </c>
      <c r="P69" s="106">
        <v>0.16634126503701691</v>
      </c>
      <c r="Q69" s="8">
        <v>7</v>
      </c>
      <c r="R69" s="22">
        <v>0.79788333333333294</v>
      </c>
      <c r="S69" s="22">
        <v>0.88746000000000003</v>
      </c>
      <c r="T69" s="37">
        <v>0.38803333333333301</v>
      </c>
      <c r="U69" s="161"/>
      <c r="V69" s="161"/>
      <c r="W69" s="85"/>
      <c r="X69" s="85"/>
      <c r="Y69" s="85"/>
      <c r="Z69" s="85"/>
      <c r="AA69" s="85"/>
      <c r="AB69" s="85"/>
      <c r="AC69" s="85"/>
      <c r="AD69" s="85"/>
      <c r="AE69" s="85"/>
    </row>
    <row r="70" spans="2:31" ht="15.95" customHeight="1" x14ac:dyDescent="0.25">
      <c r="B70" s="139"/>
      <c r="C70" s="134"/>
      <c r="D70" s="134"/>
      <c r="E70" s="134"/>
      <c r="F70" s="74" t="s">
        <v>36</v>
      </c>
      <c r="G70" s="77" t="s">
        <v>30</v>
      </c>
      <c r="H70" s="42">
        <v>2.4899999999999999E-2</v>
      </c>
      <c r="I70" s="122">
        <v>0.26581118240146662</v>
      </c>
      <c r="J70" s="42">
        <v>0.68979999999999997</v>
      </c>
      <c r="K70" s="122">
        <v>-5.2245646196150242E-2</v>
      </c>
      <c r="L70" s="42">
        <v>0.20796966871036954</v>
      </c>
      <c r="M70" s="122">
        <v>0.1067827681026583</v>
      </c>
      <c r="N70" s="42">
        <v>0.96161227838366459</v>
      </c>
      <c r="O70" s="122">
        <v>-4.124656278643446E-3</v>
      </c>
      <c r="P70" s="106">
        <v>6.4268771731701951E-2</v>
      </c>
      <c r="Q70" s="8">
        <v>7</v>
      </c>
      <c r="R70" s="22">
        <v>0.79788333333333294</v>
      </c>
      <c r="S70" s="22">
        <v>0.96160000000000001</v>
      </c>
      <c r="T70" s="37">
        <v>0.38803333333333301</v>
      </c>
      <c r="U70" s="161"/>
      <c r="V70" s="161"/>
      <c r="W70" s="85"/>
      <c r="X70" s="85"/>
      <c r="Y70" s="85"/>
      <c r="Z70" s="85"/>
      <c r="AA70" s="85"/>
      <c r="AB70" s="85"/>
      <c r="AC70" s="85"/>
      <c r="AD70" s="85"/>
      <c r="AE70" s="85"/>
    </row>
    <row r="71" spans="2:31" ht="15.95" customHeight="1" x14ac:dyDescent="0.25">
      <c r="B71" s="140"/>
      <c r="C71" s="133"/>
      <c r="D71" s="133"/>
      <c r="E71" s="133"/>
      <c r="F71" s="73" t="s">
        <v>37</v>
      </c>
      <c r="G71" s="86" t="s">
        <v>30</v>
      </c>
      <c r="H71" s="43">
        <v>0.45190000000000002</v>
      </c>
      <c r="I71" s="21">
        <v>-8.8952654232424599E-2</v>
      </c>
      <c r="J71" s="43">
        <v>0.86170000000000002</v>
      </c>
      <c r="K71" s="21">
        <v>-1.7216642754662947E-2</v>
      </c>
      <c r="L71" s="43">
        <v>0.48305880203977264</v>
      </c>
      <c r="M71" s="21">
        <v>-5.3084648493543773E-2</v>
      </c>
      <c r="N71" s="43">
        <v>0.20796966871036954</v>
      </c>
      <c r="O71" s="21">
        <v>9.6126255380200809E-2</v>
      </c>
      <c r="P71" s="107">
        <v>0.63533093185174372</v>
      </c>
      <c r="Q71" s="9">
        <v>7</v>
      </c>
      <c r="R71" s="21">
        <v>0.79788333333333294</v>
      </c>
      <c r="S71" s="21">
        <v>0.36399999999999999</v>
      </c>
      <c r="T71" s="38">
        <v>0.80720000000000003</v>
      </c>
      <c r="U71" s="162"/>
      <c r="V71" s="162"/>
      <c r="W71" s="85"/>
      <c r="X71" s="85"/>
      <c r="Y71" s="85"/>
      <c r="Z71" s="85"/>
      <c r="AA71" s="85"/>
      <c r="AB71" s="85"/>
      <c r="AC71" s="85"/>
      <c r="AD71" s="85"/>
      <c r="AE71" s="85"/>
    </row>
    <row r="72" spans="2:31" x14ac:dyDescent="0.25">
      <c r="F72" s="15"/>
      <c r="L72" s="22"/>
      <c r="Q72" s="6"/>
      <c r="T72" s="22"/>
      <c r="W72" s="85"/>
      <c r="X72" s="85"/>
      <c r="Y72" s="85"/>
      <c r="Z72" s="85"/>
      <c r="AA72" s="85"/>
      <c r="AB72" s="85"/>
      <c r="AC72" s="85"/>
      <c r="AD72" s="85"/>
      <c r="AE72" s="85"/>
    </row>
    <row r="73" spans="2:31" ht="15.75" x14ac:dyDescent="0.25">
      <c r="B73" s="130" t="s">
        <v>135</v>
      </c>
      <c r="F73" s="15"/>
      <c r="L73" s="22"/>
      <c r="Q73" s="6"/>
      <c r="T73" s="22"/>
      <c r="W73" s="85"/>
      <c r="X73" s="85"/>
      <c r="Y73" s="85"/>
      <c r="Z73" s="85"/>
      <c r="AA73" s="85"/>
      <c r="AB73" s="85"/>
      <c r="AC73" s="85"/>
      <c r="AD73" s="85"/>
      <c r="AE73" s="85"/>
    </row>
    <row r="74" spans="2:31" ht="15.75" x14ac:dyDescent="0.25">
      <c r="B74" s="131" t="s">
        <v>136</v>
      </c>
      <c r="F74" s="15"/>
      <c r="L74" s="22"/>
      <c r="Q74" s="6"/>
      <c r="T74" s="22"/>
      <c r="W74" s="85"/>
      <c r="X74" s="85"/>
      <c r="Y74" s="85"/>
      <c r="Z74" s="85"/>
      <c r="AA74" s="85"/>
      <c r="AB74" s="85"/>
      <c r="AC74" s="85"/>
      <c r="AD74" s="85"/>
      <c r="AE74" s="85"/>
    </row>
    <row r="75" spans="2:31" x14ac:dyDescent="0.25">
      <c r="F75" s="15"/>
      <c r="L75" s="22"/>
      <c r="Q75" s="6"/>
      <c r="T75" s="22"/>
      <c r="W75" s="85"/>
      <c r="X75" s="85"/>
      <c r="Y75" s="85"/>
      <c r="Z75" s="85"/>
      <c r="AA75" s="85"/>
      <c r="AB75" s="85"/>
      <c r="AC75" s="85"/>
      <c r="AD75" s="85"/>
      <c r="AE75" s="85"/>
    </row>
    <row r="76" spans="2:31" x14ac:dyDescent="0.25">
      <c r="F76" s="15"/>
      <c r="L76" s="22"/>
      <c r="Q76" s="6"/>
      <c r="T76" s="22"/>
      <c r="W76" s="85"/>
      <c r="X76" s="85"/>
      <c r="Y76" s="85"/>
      <c r="Z76" s="85"/>
      <c r="AA76" s="85"/>
      <c r="AB76" s="85"/>
      <c r="AC76" s="85"/>
      <c r="AD76" s="85"/>
      <c r="AE76" s="85"/>
    </row>
    <row r="77" spans="2:31" x14ac:dyDescent="0.25">
      <c r="F77" s="15"/>
      <c r="L77" s="22"/>
      <c r="Q77" s="6"/>
      <c r="T77" s="22"/>
      <c r="W77" s="85"/>
      <c r="X77" s="85"/>
      <c r="Y77" s="85"/>
      <c r="Z77" s="85"/>
      <c r="AA77" s="85"/>
      <c r="AB77" s="85"/>
      <c r="AC77" s="85"/>
      <c r="AD77" s="85"/>
      <c r="AE77" s="85"/>
    </row>
    <row r="78" spans="2:31" x14ac:dyDescent="0.25">
      <c r="F78" s="15"/>
      <c r="L78" s="22"/>
      <c r="Q78" s="6"/>
      <c r="T78" s="22"/>
      <c r="W78" s="85"/>
      <c r="X78" s="85"/>
      <c r="Y78" s="85"/>
      <c r="Z78" s="85"/>
      <c r="AA78" s="85"/>
      <c r="AB78" s="85"/>
      <c r="AC78" s="85"/>
      <c r="AD78" s="85"/>
      <c r="AE78" s="85"/>
    </row>
    <row r="79" spans="2:31" x14ac:dyDescent="0.25">
      <c r="F79" s="15"/>
      <c r="L79" s="22"/>
      <c r="Q79" s="6"/>
      <c r="T79" s="22"/>
      <c r="W79" s="85"/>
      <c r="X79" s="85"/>
      <c r="Y79" s="85"/>
      <c r="Z79" s="85"/>
      <c r="AA79" s="85"/>
      <c r="AB79" s="85"/>
      <c r="AC79" s="85"/>
      <c r="AD79" s="85"/>
      <c r="AE79" s="85"/>
    </row>
    <row r="80" spans="2:31" x14ac:dyDescent="0.25">
      <c r="F80" s="15"/>
      <c r="L80" s="22"/>
      <c r="Q80" s="6"/>
      <c r="T80" s="22"/>
      <c r="W80" s="85"/>
      <c r="X80" s="85"/>
      <c r="Y80" s="85"/>
      <c r="Z80" s="85"/>
      <c r="AA80" s="85"/>
      <c r="AB80" s="85"/>
      <c r="AC80" s="85"/>
      <c r="AD80" s="85"/>
      <c r="AE80" s="85"/>
    </row>
    <row r="81" spans="2:31" x14ac:dyDescent="0.25">
      <c r="F81" s="15"/>
      <c r="L81" s="22"/>
      <c r="Q81" s="6"/>
      <c r="T81" s="22"/>
      <c r="W81" s="85"/>
      <c r="X81" s="85"/>
      <c r="Y81" s="85"/>
      <c r="Z81" s="85"/>
      <c r="AA81" s="85"/>
      <c r="AB81" s="85"/>
      <c r="AC81" s="85"/>
      <c r="AD81" s="85"/>
      <c r="AE81" s="85"/>
    </row>
    <row r="82" spans="2:31" x14ac:dyDescent="0.25">
      <c r="B82" s="85"/>
      <c r="C82" s="85"/>
      <c r="D82" s="85"/>
      <c r="E82" s="85"/>
      <c r="F82" s="15"/>
      <c r="L82" s="22"/>
      <c r="Q82" s="6"/>
      <c r="T82" s="22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</row>
    <row r="83" spans="2:31" x14ac:dyDescent="0.25">
      <c r="B83" s="85"/>
      <c r="C83" s="85"/>
      <c r="D83" s="85"/>
      <c r="E83" s="85"/>
      <c r="F83" s="15"/>
      <c r="L83" s="22"/>
      <c r="Q83" s="6"/>
      <c r="T83" s="22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</row>
    <row r="84" spans="2:31" x14ac:dyDescent="0.25">
      <c r="B84" s="85"/>
      <c r="C84" s="85"/>
      <c r="D84" s="85"/>
      <c r="E84" s="85"/>
      <c r="F84" s="15"/>
      <c r="H84" s="90"/>
      <c r="L84" s="22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</row>
    <row r="85" spans="2:31" x14ac:dyDescent="0.25">
      <c r="B85" s="85"/>
      <c r="C85" s="85"/>
      <c r="D85" s="85"/>
      <c r="E85" s="85"/>
      <c r="F85" s="15"/>
      <c r="H85" s="90"/>
      <c r="L85" s="22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</row>
    <row r="86" spans="2:31" x14ac:dyDescent="0.25">
      <c r="B86" s="85"/>
      <c r="C86" s="85"/>
      <c r="D86" s="85"/>
      <c r="E86" s="85"/>
      <c r="F86" s="15"/>
      <c r="H86" s="90"/>
      <c r="L86" s="22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</row>
    <row r="87" spans="2:31" x14ac:dyDescent="0.25">
      <c r="B87" s="85"/>
      <c r="C87" s="85"/>
      <c r="D87" s="85"/>
      <c r="E87" s="85"/>
      <c r="F87" s="15"/>
      <c r="H87" s="90"/>
      <c r="L87" s="22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</row>
    <row r="88" spans="2:31" x14ac:dyDescent="0.25">
      <c r="B88" s="85"/>
      <c r="C88" s="85"/>
      <c r="D88" s="85"/>
      <c r="E88" s="85"/>
      <c r="F88" s="15"/>
      <c r="H88" s="90"/>
      <c r="L88" s="22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</row>
    <row r="89" spans="2:31" x14ac:dyDescent="0.25">
      <c r="B89" s="85"/>
      <c r="C89" s="85"/>
      <c r="D89" s="85"/>
      <c r="E89" s="85"/>
      <c r="F89" s="15"/>
      <c r="H89" s="90"/>
      <c r="L89" s="22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</row>
    <row r="90" spans="2:31" x14ac:dyDescent="0.25">
      <c r="B90" s="85"/>
      <c r="C90" s="85"/>
      <c r="D90" s="85"/>
      <c r="E90" s="85"/>
      <c r="F90" s="15"/>
      <c r="H90" s="90"/>
      <c r="L90" s="22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</row>
    <row r="91" spans="2:31" x14ac:dyDescent="0.25">
      <c r="B91" s="85"/>
      <c r="C91" s="85"/>
      <c r="D91" s="85"/>
      <c r="E91" s="85"/>
      <c r="F91" s="15"/>
      <c r="H91" s="90"/>
      <c r="L91" s="22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</row>
    <row r="92" spans="2:31" x14ac:dyDescent="0.25">
      <c r="B92" s="85"/>
      <c r="C92" s="85"/>
      <c r="D92" s="85"/>
      <c r="E92" s="85"/>
      <c r="F92" s="15"/>
      <c r="H92" s="90"/>
      <c r="L92" s="22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</row>
    <row r="93" spans="2:31" x14ac:dyDescent="0.25">
      <c r="B93" s="85"/>
      <c r="C93" s="85"/>
      <c r="D93" s="85"/>
      <c r="E93" s="85"/>
      <c r="F93" s="15"/>
      <c r="H93" s="90"/>
      <c r="L93" s="22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</row>
    <row r="94" spans="2:31" x14ac:dyDescent="0.25">
      <c r="B94" s="85"/>
      <c r="C94" s="85"/>
      <c r="D94" s="85"/>
      <c r="E94" s="85"/>
      <c r="F94" s="15"/>
      <c r="H94" s="90"/>
      <c r="L94" s="22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2:31" x14ac:dyDescent="0.25">
      <c r="B95" s="85"/>
      <c r="C95" s="85"/>
      <c r="D95" s="85"/>
      <c r="E95" s="85"/>
      <c r="F95" s="15"/>
      <c r="H95" s="90"/>
      <c r="L95" s="22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</row>
    <row r="96" spans="2:31" x14ac:dyDescent="0.25">
      <c r="B96" s="85"/>
      <c r="C96" s="85"/>
      <c r="D96" s="85"/>
      <c r="E96" s="85"/>
      <c r="F96" s="15"/>
      <c r="H96" s="90"/>
      <c r="L96" s="22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</row>
    <row r="97" spans="2:31" x14ac:dyDescent="0.25">
      <c r="B97" s="85"/>
      <c r="C97" s="85"/>
      <c r="D97" s="85"/>
      <c r="E97" s="85"/>
      <c r="F97" s="15"/>
      <c r="H97" s="90"/>
      <c r="L97" s="22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</row>
    <row r="98" spans="2:31" x14ac:dyDescent="0.25">
      <c r="B98" s="85"/>
      <c r="C98" s="85"/>
      <c r="D98" s="85"/>
      <c r="E98" s="85"/>
      <c r="F98" s="15"/>
      <c r="H98" s="90"/>
      <c r="L98" s="22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</row>
    <row r="99" spans="2:31" x14ac:dyDescent="0.25">
      <c r="B99" s="85"/>
      <c r="C99" s="85"/>
      <c r="D99" s="85"/>
      <c r="E99" s="85"/>
      <c r="F99" s="15"/>
      <c r="H99" s="90"/>
      <c r="L99" s="22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</row>
    <row r="100" spans="2:31" x14ac:dyDescent="0.25">
      <c r="B100" s="85"/>
      <c r="C100" s="85"/>
      <c r="D100" s="85"/>
      <c r="E100" s="85"/>
      <c r="F100" s="15"/>
      <c r="H100" s="90"/>
      <c r="L100" s="22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</row>
    <row r="101" spans="2:31" x14ac:dyDescent="0.25">
      <c r="B101" s="85"/>
      <c r="C101" s="85"/>
      <c r="D101" s="85"/>
      <c r="E101" s="85"/>
      <c r="F101" s="15"/>
      <c r="H101" s="90"/>
      <c r="L101" s="22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</row>
    <row r="102" spans="2:31" x14ac:dyDescent="0.25">
      <c r="B102" s="85"/>
      <c r="C102" s="85"/>
      <c r="D102" s="85"/>
      <c r="E102" s="85"/>
      <c r="F102" s="15"/>
      <c r="H102" s="90"/>
      <c r="L102" s="22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</row>
    <row r="103" spans="2:31" x14ac:dyDescent="0.25">
      <c r="B103" s="85"/>
      <c r="C103" s="85"/>
      <c r="D103" s="85"/>
      <c r="E103" s="85"/>
      <c r="F103" s="15"/>
      <c r="H103" s="90"/>
      <c r="L103" s="22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</row>
    <row r="104" spans="2:31" x14ac:dyDescent="0.25">
      <c r="B104" s="85"/>
      <c r="C104" s="85"/>
      <c r="D104" s="85"/>
      <c r="E104" s="85"/>
      <c r="F104" s="15"/>
      <c r="H104" s="90"/>
      <c r="L104" s="22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</row>
    <row r="105" spans="2:31" x14ac:dyDescent="0.25">
      <c r="B105" s="85"/>
      <c r="C105" s="85"/>
      <c r="D105" s="85"/>
      <c r="E105" s="85"/>
      <c r="F105" s="15"/>
      <c r="H105" s="90"/>
      <c r="L105" s="22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</row>
    <row r="106" spans="2:31" x14ac:dyDescent="0.25">
      <c r="B106" s="85"/>
      <c r="C106" s="85"/>
      <c r="D106" s="85"/>
      <c r="E106" s="85"/>
      <c r="F106" s="15"/>
      <c r="H106" s="90"/>
      <c r="L106" s="22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</row>
    <row r="107" spans="2:31" x14ac:dyDescent="0.25">
      <c r="B107" s="85"/>
      <c r="C107" s="85"/>
      <c r="D107" s="85"/>
      <c r="E107" s="85"/>
      <c r="F107" s="15"/>
      <c r="H107" s="90"/>
      <c r="L107" s="22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</row>
    <row r="108" spans="2:31" x14ac:dyDescent="0.25">
      <c r="B108" s="85"/>
      <c r="C108" s="85"/>
      <c r="D108" s="85"/>
      <c r="E108" s="85"/>
      <c r="F108" s="15"/>
      <c r="H108" s="90"/>
      <c r="L108" s="22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</row>
    <row r="109" spans="2:31" x14ac:dyDescent="0.25">
      <c r="B109" s="85"/>
      <c r="C109" s="85"/>
      <c r="D109" s="85"/>
      <c r="E109" s="85"/>
      <c r="F109" s="15"/>
      <c r="H109" s="90"/>
      <c r="L109" s="22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</row>
    <row r="110" spans="2:31" x14ac:dyDescent="0.25">
      <c r="B110" s="85"/>
      <c r="C110" s="85"/>
      <c r="D110" s="85"/>
      <c r="E110" s="85"/>
      <c r="F110" s="15"/>
      <c r="H110" s="90"/>
      <c r="L110" s="22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</row>
    <row r="111" spans="2:31" x14ac:dyDescent="0.25">
      <c r="B111" s="85"/>
      <c r="C111" s="85"/>
      <c r="D111" s="85"/>
      <c r="E111" s="85"/>
      <c r="F111" s="15"/>
      <c r="H111" s="90"/>
      <c r="L111" s="22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</row>
    <row r="112" spans="2:31" x14ac:dyDescent="0.25">
      <c r="B112" s="85"/>
      <c r="C112" s="85"/>
      <c r="D112" s="85"/>
      <c r="E112" s="85"/>
      <c r="F112" s="15"/>
      <c r="H112" s="90"/>
      <c r="L112" s="22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</row>
    <row r="113" spans="2:31" x14ac:dyDescent="0.25">
      <c r="B113" s="85"/>
      <c r="C113" s="85"/>
      <c r="D113" s="85"/>
      <c r="E113" s="85"/>
      <c r="F113" s="15"/>
      <c r="H113" s="90"/>
      <c r="L113" s="22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</row>
    <row r="114" spans="2:31" x14ac:dyDescent="0.25">
      <c r="B114" s="85"/>
      <c r="C114" s="85"/>
      <c r="D114" s="85"/>
      <c r="E114" s="85"/>
      <c r="F114" s="15"/>
      <c r="H114" s="90"/>
      <c r="L114" s="22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</row>
    <row r="115" spans="2:31" x14ac:dyDescent="0.25">
      <c r="B115" s="85"/>
      <c r="C115" s="85"/>
      <c r="D115" s="85"/>
      <c r="E115" s="85"/>
      <c r="F115" s="15"/>
      <c r="H115" s="90"/>
      <c r="L115" s="22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</row>
    <row r="116" spans="2:31" x14ac:dyDescent="0.25">
      <c r="B116" s="85"/>
      <c r="C116" s="85"/>
      <c r="D116" s="85"/>
      <c r="E116" s="85"/>
      <c r="F116" s="15"/>
      <c r="H116" s="90"/>
      <c r="L116" s="22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</row>
    <row r="117" spans="2:31" x14ac:dyDescent="0.25">
      <c r="B117" s="85"/>
      <c r="C117" s="85"/>
      <c r="D117" s="85"/>
      <c r="E117" s="85"/>
      <c r="F117" s="15"/>
      <c r="H117" s="90"/>
      <c r="L117" s="22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</row>
    <row r="118" spans="2:31" x14ac:dyDescent="0.25">
      <c r="B118" s="85"/>
      <c r="C118" s="85"/>
      <c r="D118" s="85"/>
      <c r="E118" s="85"/>
      <c r="F118" s="15"/>
      <c r="H118" s="90"/>
      <c r="L118" s="22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</row>
    <row r="119" spans="2:31" x14ac:dyDescent="0.25">
      <c r="B119" s="85"/>
      <c r="C119" s="85"/>
      <c r="D119" s="85"/>
      <c r="E119" s="85"/>
      <c r="F119" s="15"/>
      <c r="L119" s="22"/>
      <c r="Q119" s="6"/>
      <c r="T119" s="22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</row>
    <row r="120" spans="2:31" x14ac:dyDescent="0.25">
      <c r="B120" s="85"/>
      <c r="C120" s="85"/>
      <c r="D120" s="85"/>
      <c r="E120" s="85"/>
      <c r="F120" s="15"/>
      <c r="L120" s="22"/>
      <c r="Q120" s="6"/>
      <c r="T120" s="22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</row>
    <row r="121" spans="2:31" x14ac:dyDescent="0.25">
      <c r="B121" s="85"/>
      <c r="C121" s="85"/>
      <c r="D121" s="85"/>
      <c r="E121" s="85"/>
      <c r="F121" s="15"/>
      <c r="L121" s="22"/>
      <c r="Q121" s="6"/>
      <c r="T121" s="22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</row>
    <row r="122" spans="2:31" x14ac:dyDescent="0.25">
      <c r="B122" s="85"/>
      <c r="C122" s="85"/>
      <c r="D122" s="85"/>
      <c r="E122" s="85"/>
      <c r="F122" s="15"/>
      <c r="L122" s="22"/>
      <c r="Q122" s="6"/>
      <c r="T122" s="22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</row>
    <row r="123" spans="2:31" x14ac:dyDescent="0.25">
      <c r="B123" s="85"/>
      <c r="C123" s="85"/>
      <c r="D123" s="85"/>
      <c r="E123" s="85"/>
      <c r="F123" s="15"/>
      <c r="L123" s="22"/>
      <c r="Q123" s="6"/>
      <c r="T123" s="22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</row>
    <row r="124" spans="2:31" x14ac:dyDescent="0.25">
      <c r="B124" s="85"/>
      <c r="C124" s="85"/>
      <c r="D124" s="85"/>
      <c r="E124" s="85"/>
      <c r="F124" s="15"/>
      <c r="L124" s="22"/>
      <c r="Q124" s="6"/>
      <c r="T124" s="22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</row>
    <row r="125" spans="2:31" x14ac:dyDescent="0.25">
      <c r="B125" s="85"/>
      <c r="C125" s="85"/>
      <c r="D125" s="85"/>
      <c r="E125" s="85"/>
      <c r="F125" s="15"/>
      <c r="L125" s="22"/>
      <c r="Q125" s="6"/>
      <c r="T125" s="22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</row>
    <row r="126" spans="2:31" x14ac:dyDescent="0.25">
      <c r="B126" s="85"/>
      <c r="C126" s="85"/>
      <c r="D126" s="85"/>
      <c r="E126" s="85"/>
      <c r="F126" s="15"/>
      <c r="L126" s="22"/>
      <c r="Q126" s="6"/>
      <c r="T126" s="22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</row>
    <row r="127" spans="2:31" x14ac:dyDescent="0.25">
      <c r="B127" s="85"/>
      <c r="C127" s="85"/>
      <c r="D127" s="85"/>
      <c r="E127" s="85"/>
      <c r="F127" s="15"/>
      <c r="L127" s="22"/>
      <c r="Q127" s="6"/>
      <c r="T127" s="22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</row>
    <row r="128" spans="2:31" x14ac:dyDescent="0.25">
      <c r="B128" s="85"/>
      <c r="C128" s="85"/>
      <c r="D128" s="85"/>
      <c r="E128" s="85"/>
      <c r="F128" s="15"/>
      <c r="L128" s="22"/>
      <c r="Q128" s="6"/>
      <c r="T128" s="22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</row>
    <row r="129" spans="2:31" x14ac:dyDescent="0.25">
      <c r="B129" s="85"/>
      <c r="C129" s="85"/>
      <c r="D129" s="85"/>
      <c r="E129" s="85"/>
      <c r="F129" s="15"/>
      <c r="L129" s="22"/>
      <c r="Q129" s="6"/>
      <c r="T129" s="22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</row>
    <row r="130" spans="2:31" x14ac:dyDescent="0.25">
      <c r="B130" s="85"/>
      <c r="C130" s="85"/>
      <c r="D130" s="85"/>
      <c r="E130" s="85"/>
      <c r="F130" s="15"/>
      <c r="L130" s="22"/>
      <c r="Q130" s="6"/>
      <c r="T130" s="22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</row>
    <row r="131" spans="2:31" x14ac:dyDescent="0.25">
      <c r="B131" s="85"/>
      <c r="C131" s="85"/>
      <c r="D131" s="85"/>
      <c r="E131" s="85"/>
      <c r="F131" s="15"/>
      <c r="L131" s="22"/>
      <c r="Q131" s="6"/>
      <c r="T131" s="22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</row>
    <row r="132" spans="2:31" x14ac:dyDescent="0.25">
      <c r="B132" s="85"/>
      <c r="C132" s="85"/>
      <c r="D132" s="85"/>
      <c r="E132" s="85"/>
      <c r="F132" s="15"/>
      <c r="L132" s="22"/>
      <c r="Q132" s="6"/>
      <c r="T132" s="22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</row>
    <row r="133" spans="2:31" x14ac:dyDescent="0.25">
      <c r="B133" s="85"/>
      <c r="C133" s="85"/>
      <c r="D133" s="85"/>
      <c r="E133" s="85"/>
      <c r="F133" s="15"/>
      <c r="L133" s="22"/>
      <c r="Q133" s="6"/>
      <c r="T133" s="22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</row>
    <row r="134" spans="2:31" x14ac:dyDescent="0.25">
      <c r="B134" s="85"/>
      <c r="C134" s="85"/>
      <c r="D134" s="85"/>
      <c r="E134" s="85"/>
      <c r="F134" s="15"/>
      <c r="L134" s="22"/>
      <c r="Q134" s="6"/>
      <c r="T134" s="22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</row>
    <row r="135" spans="2:31" x14ac:dyDescent="0.25">
      <c r="B135" s="85"/>
      <c r="C135" s="85"/>
      <c r="D135" s="85"/>
      <c r="E135" s="85"/>
      <c r="F135" s="15"/>
      <c r="L135" s="22"/>
      <c r="Q135" s="6"/>
      <c r="T135" s="22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</row>
    <row r="136" spans="2:31" x14ac:dyDescent="0.25">
      <c r="B136" s="85"/>
      <c r="C136" s="85"/>
      <c r="D136" s="85"/>
      <c r="E136" s="85"/>
      <c r="F136" s="15"/>
      <c r="L136" s="22"/>
      <c r="Q136" s="6"/>
      <c r="T136" s="22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</row>
    <row r="137" spans="2:31" x14ac:dyDescent="0.25">
      <c r="B137" s="85"/>
      <c r="C137" s="85"/>
      <c r="D137" s="85"/>
      <c r="E137" s="85"/>
      <c r="F137" s="15"/>
      <c r="L137" s="22"/>
      <c r="Q137" s="6"/>
      <c r="T137" s="22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</row>
    <row r="138" spans="2:31" x14ac:dyDescent="0.25">
      <c r="B138" s="85"/>
      <c r="C138" s="85"/>
      <c r="D138" s="85"/>
      <c r="E138" s="85"/>
      <c r="F138" s="15"/>
      <c r="L138" s="22"/>
      <c r="Q138" s="6"/>
      <c r="T138" s="22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</row>
    <row r="139" spans="2:31" x14ac:dyDescent="0.25">
      <c r="B139" s="85"/>
      <c r="C139" s="85"/>
      <c r="D139" s="85"/>
      <c r="E139" s="85"/>
      <c r="F139" s="15"/>
      <c r="L139" s="22"/>
      <c r="Q139" s="6"/>
      <c r="T139" s="22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</row>
    <row r="140" spans="2:31" x14ac:dyDescent="0.25">
      <c r="B140" s="85"/>
      <c r="C140" s="85"/>
      <c r="D140" s="85"/>
      <c r="E140" s="85"/>
      <c r="F140" s="15"/>
      <c r="L140" s="22"/>
      <c r="Q140" s="6"/>
      <c r="T140" s="22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</row>
    <row r="141" spans="2:31" x14ac:dyDescent="0.25">
      <c r="B141" s="85"/>
      <c r="C141" s="85"/>
      <c r="D141" s="85"/>
      <c r="E141" s="85"/>
      <c r="F141" s="15"/>
      <c r="L141" s="22"/>
      <c r="Q141" s="6"/>
      <c r="T141" s="22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</row>
    <row r="142" spans="2:31" x14ac:dyDescent="0.25">
      <c r="B142" s="85"/>
      <c r="C142" s="85"/>
      <c r="D142" s="85"/>
      <c r="E142" s="85"/>
      <c r="F142" s="15"/>
      <c r="L142" s="22"/>
      <c r="Q142" s="6"/>
      <c r="T142" s="22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</row>
    <row r="143" spans="2:31" x14ac:dyDescent="0.25">
      <c r="B143" s="85"/>
      <c r="C143" s="85"/>
      <c r="D143" s="85"/>
      <c r="E143" s="85"/>
      <c r="F143" s="15"/>
      <c r="L143" s="22"/>
      <c r="Q143" s="6"/>
      <c r="T143" s="22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</row>
    <row r="144" spans="2:31" x14ac:dyDescent="0.25">
      <c r="B144" s="85"/>
      <c r="C144" s="85"/>
      <c r="D144" s="85"/>
      <c r="E144" s="85"/>
      <c r="F144" s="15"/>
      <c r="L144" s="22"/>
      <c r="Q144" s="6"/>
      <c r="T144" s="22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</row>
    <row r="145" spans="2:31" x14ac:dyDescent="0.25">
      <c r="B145" s="85"/>
      <c r="C145" s="85"/>
      <c r="D145" s="85"/>
      <c r="E145" s="85"/>
      <c r="F145" s="15"/>
      <c r="L145" s="22"/>
      <c r="Q145" s="6"/>
      <c r="T145" s="22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</row>
    <row r="146" spans="2:31" x14ac:dyDescent="0.25">
      <c r="B146" s="85"/>
      <c r="C146" s="85"/>
      <c r="D146" s="85"/>
      <c r="E146" s="85"/>
      <c r="F146" s="15"/>
      <c r="L146" s="22"/>
      <c r="Q146" s="6"/>
      <c r="T146" s="22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</row>
    <row r="147" spans="2:31" x14ac:dyDescent="0.25">
      <c r="B147" s="85"/>
      <c r="C147" s="85"/>
      <c r="D147" s="85"/>
      <c r="E147" s="85"/>
      <c r="F147" s="15"/>
      <c r="L147" s="22"/>
      <c r="Q147" s="6"/>
      <c r="T147" s="22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</row>
    <row r="148" spans="2:31" x14ac:dyDescent="0.25">
      <c r="B148" s="85"/>
      <c r="C148" s="85"/>
      <c r="D148" s="85"/>
      <c r="E148" s="85"/>
      <c r="F148" s="15"/>
      <c r="L148" s="22"/>
      <c r="Q148" s="6"/>
      <c r="T148" s="22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</row>
    <row r="149" spans="2:31" x14ac:dyDescent="0.25">
      <c r="B149" s="85"/>
      <c r="C149" s="85"/>
      <c r="D149" s="85"/>
      <c r="E149" s="85"/>
      <c r="F149" s="15"/>
      <c r="L149" s="22"/>
      <c r="Q149" s="6"/>
      <c r="T149" s="22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</row>
    <row r="150" spans="2:31" x14ac:dyDescent="0.25">
      <c r="B150" s="85"/>
      <c r="C150" s="85"/>
      <c r="D150" s="85"/>
      <c r="E150" s="85"/>
      <c r="F150" s="15"/>
      <c r="L150" s="22"/>
      <c r="Q150" s="6"/>
      <c r="T150" s="22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</row>
    <row r="151" spans="2:31" x14ac:dyDescent="0.25">
      <c r="B151" s="85"/>
      <c r="C151" s="85"/>
      <c r="D151" s="85"/>
      <c r="E151" s="85"/>
      <c r="F151" s="15"/>
      <c r="L151" s="22"/>
      <c r="Q151" s="6"/>
      <c r="T151" s="22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</row>
    <row r="152" spans="2:31" x14ac:dyDescent="0.25">
      <c r="B152" s="85"/>
      <c r="C152" s="85"/>
      <c r="D152" s="85"/>
      <c r="E152" s="85"/>
      <c r="F152" s="15"/>
      <c r="L152" s="22"/>
      <c r="Q152" s="6"/>
      <c r="T152" s="22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</row>
    <row r="153" spans="2:31" x14ac:dyDescent="0.25">
      <c r="B153" s="85"/>
      <c r="C153" s="85"/>
      <c r="D153" s="85"/>
      <c r="E153" s="85"/>
      <c r="F153" s="15"/>
      <c r="L153" s="22"/>
      <c r="Q153" s="6"/>
      <c r="T153" s="22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</row>
    <row r="154" spans="2:31" x14ac:dyDescent="0.25">
      <c r="B154" s="85"/>
      <c r="C154" s="85"/>
      <c r="D154" s="85"/>
      <c r="E154" s="85"/>
      <c r="F154" s="15"/>
      <c r="L154" s="22"/>
      <c r="Q154" s="6"/>
      <c r="T154" s="22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</row>
    <row r="155" spans="2:31" x14ac:dyDescent="0.25">
      <c r="B155" s="85"/>
      <c r="C155" s="85"/>
      <c r="D155" s="85"/>
      <c r="E155" s="85"/>
      <c r="F155" s="15"/>
      <c r="L155" s="22"/>
      <c r="Q155" s="6"/>
      <c r="T155" s="22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</row>
    <row r="156" spans="2:31" x14ac:dyDescent="0.25">
      <c r="B156" s="85"/>
      <c r="C156" s="85"/>
      <c r="D156" s="85"/>
      <c r="E156" s="85"/>
      <c r="F156" s="15"/>
      <c r="L156" s="22"/>
      <c r="Q156" s="6"/>
      <c r="T156" s="22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</row>
    <row r="157" spans="2:31" x14ac:dyDescent="0.25">
      <c r="B157" s="85"/>
      <c r="C157" s="85"/>
      <c r="D157" s="85"/>
      <c r="E157" s="85"/>
      <c r="F157" s="15"/>
      <c r="L157" s="22"/>
      <c r="Q157" s="6"/>
      <c r="T157" s="22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</row>
    <row r="158" spans="2:31" x14ac:dyDescent="0.25">
      <c r="B158" s="85"/>
      <c r="C158" s="85"/>
      <c r="D158" s="85"/>
      <c r="E158" s="85"/>
      <c r="F158" s="15"/>
      <c r="L158" s="22"/>
      <c r="Q158" s="6"/>
      <c r="T158" s="22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</row>
    <row r="159" spans="2:31" x14ac:dyDescent="0.25">
      <c r="B159" s="85"/>
      <c r="C159" s="85"/>
      <c r="D159" s="85"/>
      <c r="E159" s="85"/>
      <c r="F159" s="15"/>
      <c r="L159" s="22"/>
      <c r="Q159" s="6"/>
      <c r="T159" s="22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</row>
    <row r="160" spans="2:31" x14ac:dyDescent="0.25">
      <c r="B160" s="85"/>
      <c r="C160" s="85"/>
      <c r="D160" s="85"/>
      <c r="E160" s="85"/>
      <c r="F160" s="15"/>
      <c r="L160" s="22"/>
      <c r="Q160" s="6"/>
      <c r="T160" s="22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</row>
    <row r="161" spans="2:31" x14ac:dyDescent="0.25">
      <c r="B161" s="85"/>
      <c r="C161" s="85"/>
      <c r="D161" s="85"/>
      <c r="E161" s="85"/>
      <c r="F161" s="15"/>
      <c r="L161" s="22"/>
      <c r="Q161" s="6"/>
      <c r="T161" s="22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</row>
    <row r="162" spans="2:31" x14ac:dyDescent="0.25">
      <c r="B162" s="85"/>
      <c r="C162" s="85"/>
      <c r="D162" s="85"/>
      <c r="E162" s="85"/>
      <c r="F162" s="15"/>
      <c r="L162" s="22"/>
      <c r="Q162" s="6"/>
      <c r="T162" s="22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</row>
    <row r="163" spans="2:31" x14ac:dyDescent="0.25">
      <c r="B163" s="85"/>
      <c r="C163" s="85"/>
      <c r="D163" s="85"/>
      <c r="E163" s="85"/>
      <c r="F163" s="15"/>
      <c r="L163" s="22"/>
      <c r="Q163" s="6"/>
      <c r="T163" s="22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</row>
    <row r="164" spans="2:31" x14ac:dyDescent="0.25">
      <c r="B164" s="85"/>
      <c r="C164" s="85"/>
      <c r="D164" s="85"/>
      <c r="E164" s="85"/>
      <c r="F164" s="15"/>
      <c r="L164" s="22"/>
      <c r="Q164" s="6"/>
      <c r="T164" s="22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</row>
    <row r="165" spans="2:31" x14ac:dyDescent="0.25">
      <c r="B165" s="85"/>
      <c r="C165" s="85"/>
      <c r="D165" s="85"/>
      <c r="E165" s="85"/>
      <c r="F165" s="15"/>
      <c r="L165" s="22"/>
      <c r="Q165" s="6"/>
      <c r="T165" s="22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</row>
    <row r="166" spans="2:31" x14ac:dyDescent="0.25">
      <c r="B166" s="85"/>
      <c r="C166" s="85"/>
      <c r="D166" s="85"/>
      <c r="E166" s="85"/>
      <c r="F166" s="15"/>
      <c r="L166" s="22"/>
      <c r="Q166" s="6"/>
      <c r="T166" s="22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</row>
    <row r="167" spans="2:31" x14ac:dyDescent="0.25">
      <c r="B167" s="85"/>
      <c r="C167" s="85"/>
      <c r="D167" s="85"/>
      <c r="E167" s="85"/>
      <c r="F167" s="15"/>
      <c r="L167" s="22"/>
      <c r="Q167" s="6"/>
      <c r="T167" s="22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</row>
    <row r="168" spans="2:31" x14ac:dyDescent="0.25">
      <c r="B168" s="85"/>
      <c r="C168" s="85"/>
      <c r="D168" s="85"/>
      <c r="E168" s="85"/>
      <c r="F168" s="15"/>
      <c r="L168" s="22"/>
      <c r="Q168" s="6"/>
      <c r="T168" s="22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</row>
    <row r="169" spans="2:31" x14ac:dyDescent="0.25">
      <c r="B169" s="85"/>
      <c r="C169" s="85"/>
      <c r="D169" s="85"/>
      <c r="E169" s="85"/>
      <c r="F169" s="15"/>
      <c r="L169" s="22"/>
      <c r="Q169" s="6"/>
      <c r="T169" s="22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</row>
    <row r="170" spans="2:31" x14ac:dyDescent="0.25">
      <c r="B170" s="85"/>
      <c r="C170" s="85"/>
      <c r="D170" s="85"/>
      <c r="E170" s="85"/>
      <c r="F170" s="15"/>
      <c r="L170" s="22"/>
      <c r="Q170" s="6"/>
      <c r="T170" s="22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</row>
    <row r="171" spans="2:31" x14ac:dyDescent="0.25">
      <c r="B171" s="85"/>
      <c r="C171" s="85"/>
      <c r="D171" s="85"/>
      <c r="E171" s="85"/>
      <c r="F171" s="15"/>
      <c r="L171" s="22"/>
      <c r="Q171" s="6"/>
      <c r="T171" s="22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</row>
    <row r="172" spans="2:31" x14ac:dyDescent="0.25">
      <c r="B172" s="85"/>
      <c r="C172" s="85"/>
      <c r="D172" s="85"/>
      <c r="E172" s="85"/>
      <c r="F172" s="15"/>
      <c r="L172" s="22"/>
      <c r="Q172" s="6"/>
      <c r="T172" s="22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</row>
    <row r="173" spans="2:31" x14ac:dyDescent="0.25">
      <c r="B173" s="85"/>
      <c r="C173" s="85"/>
      <c r="D173" s="85"/>
      <c r="E173" s="85"/>
      <c r="F173" s="15"/>
      <c r="L173" s="22"/>
      <c r="Q173" s="6"/>
      <c r="T173" s="22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</row>
    <row r="174" spans="2:31" x14ac:dyDescent="0.25">
      <c r="B174" s="85"/>
      <c r="C174" s="85"/>
      <c r="D174" s="85"/>
      <c r="E174" s="85"/>
      <c r="F174" s="15"/>
      <c r="L174" s="22"/>
      <c r="Q174" s="6"/>
      <c r="T174" s="22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</row>
    <row r="175" spans="2:31" x14ac:dyDescent="0.25">
      <c r="B175" s="85"/>
      <c r="C175" s="85"/>
      <c r="D175" s="85"/>
      <c r="E175" s="85"/>
      <c r="F175" s="15"/>
      <c r="L175" s="22"/>
      <c r="Q175" s="6"/>
      <c r="T175" s="22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</row>
    <row r="176" spans="2:31" x14ac:dyDescent="0.25">
      <c r="B176" s="85"/>
      <c r="C176" s="85"/>
      <c r="D176" s="85"/>
      <c r="E176" s="85"/>
      <c r="F176" s="15"/>
      <c r="L176" s="22"/>
      <c r="Q176" s="6"/>
      <c r="T176" s="22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</row>
    <row r="177" spans="2:31" x14ac:dyDescent="0.25">
      <c r="B177" s="85"/>
      <c r="C177" s="85"/>
      <c r="D177" s="85"/>
      <c r="E177" s="85"/>
      <c r="F177" s="15"/>
      <c r="L177" s="22"/>
      <c r="Q177" s="6"/>
      <c r="T177" s="22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</row>
    <row r="178" spans="2:31" x14ac:dyDescent="0.25">
      <c r="B178" s="85"/>
      <c r="C178" s="85"/>
      <c r="D178" s="85"/>
      <c r="E178" s="85"/>
      <c r="F178" s="15"/>
      <c r="L178" s="22"/>
      <c r="Q178" s="6"/>
      <c r="T178" s="22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</row>
    <row r="179" spans="2:31" x14ac:dyDescent="0.25">
      <c r="B179" s="85"/>
      <c r="C179" s="85"/>
      <c r="D179" s="85"/>
      <c r="E179" s="85"/>
      <c r="F179" s="15"/>
      <c r="L179" s="22"/>
      <c r="Q179" s="6"/>
      <c r="T179" s="22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</row>
    <row r="180" spans="2:31" x14ac:dyDescent="0.25">
      <c r="B180" s="85"/>
      <c r="C180" s="85"/>
      <c r="D180" s="85"/>
      <c r="E180" s="85"/>
      <c r="F180" s="15"/>
      <c r="L180" s="22"/>
      <c r="Q180" s="6"/>
      <c r="T180" s="22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</row>
    <row r="181" spans="2:31" x14ac:dyDescent="0.25">
      <c r="B181" s="85"/>
      <c r="C181" s="85"/>
      <c r="D181" s="85"/>
      <c r="E181" s="85"/>
      <c r="F181" s="15"/>
      <c r="L181" s="22"/>
      <c r="Q181" s="6"/>
      <c r="T181" s="22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</row>
    <row r="182" spans="2:31" x14ac:dyDescent="0.25">
      <c r="B182" s="85"/>
      <c r="C182" s="85"/>
      <c r="D182" s="85"/>
      <c r="E182" s="85"/>
      <c r="F182" s="15"/>
      <c r="L182" s="22"/>
      <c r="Q182" s="6"/>
      <c r="T182" s="22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</row>
    <row r="183" spans="2:31" x14ac:dyDescent="0.25">
      <c r="B183" s="85"/>
      <c r="C183" s="85"/>
      <c r="D183" s="85"/>
      <c r="E183" s="85"/>
      <c r="F183" s="15"/>
      <c r="L183" s="22"/>
      <c r="Q183" s="6"/>
      <c r="T183" s="22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</row>
    <row r="184" spans="2:31" x14ac:dyDescent="0.25">
      <c r="B184" s="85"/>
      <c r="C184" s="85"/>
      <c r="D184" s="85"/>
      <c r="E184" s="85"/>
      <c r="F184" s="15"/>
      <c r="L184" s="22"/>
      <c r="Q184" s="6"/>
      <c r="T184" s="22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</row>
    <row r="185" spans="2:31" x14ac:dyDescent="0.25">
      <c r="B185" s="85"/>
      <c r="C185" s="85"/>
      <c r="D185" s="85"/>
      <c r="E185" s="85"/>
      <c r="F185" s="15"/>
      <c r="L185" s="22"/>
      <c r="Q185" s="6"/>
      <c r="T185" s="22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</row>
    <row r="186" spans="2:31" x14ac:dyDescent="0.25">
      <c r="B186" s="85"/>
      <c r="C186" s="85"/>
      <c r="D186" s="85"/>
      <c r="E186" s="85"/>
      <c r="F186" s="15"/>
      <c r="L186" s="22"/>
      <c r="Q186" s="6"/>
      <c r="T186" s="22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</row>
    <row r="187" spans="2:31" x14ac:dyDescent="0.25">
      <c r="B187" s="85"/>
      <c r="C187" s="85"/>
      <c r="D187" s="85"/>
      <c r="E187" s="85"/>
      <c r="F187" s="15"/>
      <c r="L187" s="22"/>
      <c r="Q187" s="6"/>
      <c r="T187" s="22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</row>
    <row r="188" spans="2:31" x14ac:dyDescent="0.25">
      <c r="B188" s="85"/>
      <c r="C188" s="85"/>
      <c r="D188" s="85"/>
      <c r="E188" s="85"/>
      <c r="F188" s="15"/>
      <c r="L188" s="22"/>
      <c r="Q188" s="6"/>
      <c r="T188" s="22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</row>
    <row r="189" spans="2:31" x14ac:dyDescent="0.25">
      <c r="B189" s="85"/>
      <c r="C189" s="85"/>
      <c r="D189" s="85"/>
      <c r="E189" s="85"/>
      <c r="F189" s="15"/>
      <c r="L189" s="22"/>
      <c r="Q189" s="6"/>
      <c r="T189" s="22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</row>
    <row r="190" spans="2:31" x14ac:dyDescent="0.25">
      <c r="B190" s="85"/>
      <c r="C190" s="85"/>
      <c r="D190" s="85"/>
      <c r="E190" s="85"/>
      <c r="F190" s="15"/>
      <c r="L190" s="22"/>
      <c r="Q190" s="6"/>
      <c r="T190" s="22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</row>
    <row r="191" spans="2:31" x14ac:dyDescent="0.25">
      <c r="B191" s="85"/>
      <c r="C191" s="85"/>
      <c r="D191" s="85"/>
      <c r="E191" s="85"/>
      <c r="F191" s="15"/>
      <c r="L191" s="22"/>
      <c r="Q191" s="6"/>
      <c r="T191" s="22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</row>
    <row r="192" spans="2:31" x14ac:dyDescent="0.25">
      <c r="B192" s="85"/>
      <c r="C192" s="85"/>
      <c r="D192" s="85"/>
      <c r="E192" s="85"/>
      <c r="F192" s="15"/>
      <c r="L192" s="22"/>
      <c r="Q192" s="6"/>
      <c r="T192" s="22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</row>
    <row r="193" spans="2:31" x14ac:dyDescent="0.25">
      <c r="B193" s="85"/>
      <c r="C193" s="85"/>
      <c r="D193" s="85"/>
      <c r="E193" s="85"/>
      <c r="F193" s="15"/>
      <c r="L193" s="22"/>
      <c r="Q193" s="6"/>
      <c r="T193" s="22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</row>
    <row r="194" spans="2:31" x14ac:dyDescent="0.25">
      <c r="B194" s="85"/>
      <c r="C194" s="85"/>
      <c r="D194" s="85"/>
      <c r="E194" s="85"/>
      <c r="F194" s="15"/>
      <c r="L194" s="22"/>
      <c r="Q194" s="6"/>
      <c r="T194" s="22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</row>
    <row r="195" spans="2:31" x14ac:dyDescent="0.25">
      <c r="B195" s="85"/>
      <c r="C195" s="85"/>
      <c r="D195" s="85"/>
      <c r="E195" s="85"/>
      <c r="F195" s="15"/>
      <c r="L195" s="22"/>
      <c r="Q195" s="6"/>
      <c r="T195" s="22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</row>
    <row r="196" spans="2:31" x14ac:dyDescent="0.25">
      <c r="B196" s="85"/>
      <c r="C196" s="85"/>
      <c r="D196" s="85"/>
      <c r="E196" s="85"/>
      <c r="F196" s="15"/>
      <c r="L196" s="22"/>
      <c r="Q196" s="6"/>
      <c r="T196" s="22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</row>
    <row r="197" spans="2:31" x14ac:dyDescent="0.25">
      <c r="B197" s="85"/>
      <c r="C197" s="85"/>
      <c r="D197" s="85"/>
      <c r="E197" s="85"/>
      <c r="F197" s="15"/>
      <c r="L197" s="22"/>
      <c r="Q197" s="6"/>
      <c r="T197" s="22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</row>
    <row r="198" spans="2:31" x14ac:dyDescent="0.25">
      <c r="B198" s="85"/>
      <c r="C198" s="85"/>
      <c r="D198" s="85"/>
      <c r="E198" s="85"/>
      <c r="F198" s="15"/>
      <c r="L198" s="22"/>
      <c r="Q198" s="6"/>
      <c r="T198" s="22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</row>
    <row r="199" spans="2:31" x14ac:dyDescent="0.25">
      <c r="B199" s="85"/>
      <c r="C199" s="85"/>
      <c r="D199" s="85"/>
      <c r="E199" s="85"/>
      <c r="F199" s="15"/>
      <c r="L199" s="22"/>
      <c r="Q199" s="6"/>
      <c r="T199" s="22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</row>
    <row r="200" spans="2:31" x14ac:dyDescent="0.25">
      <c r="B200" s="85"/>
      <c r="C200" s="85"/>
      <c r="D200" s="85"/>
      <c r="E200" s="85"/>
      <c r="F200" s="15"/>
      <c r="L200" s="22"/>
      <c r="Q200" s="6"/>
      <c r="T200" s="22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</row>
    <row r="201" spans="2:31" x14ac:dyDescent="0.25">
      <c r="B201" s="85"/>
      <c r="C201" s="85"/>
      <c r="D201" s="85"/>
      <c r="E201" s="85"/>
      <c r="F201" s="15"/>
      <c r="L201" s="22"/>
      <c r="Q201" s="6"/>
      <c r="T201" s="22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</row>
    <row r="202" spans="2:31" x14ac:dyDescent="0.25">
      <c r="B202" s="85"/>
      <c r="C202" s="85"/>
      <c r="D202" s="85"/>
      <c r="E202" s="85"/>
      <c r="F202" s="15"/>
      <c r="L202" s="22"/>
      <c r="Q202" s="6"/>
      <c r="T202" s="22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</row>
    <row r="203" spans="2:31" x14ac:dyDescent="0.25">
      <c r="B203" s="85"/>
      <c r="C203" s="85"/>
      <c r="D203" s="85"/>
      <c r="E203" s="85"/>
      <c r="F203" s="15"/>
      <c r="L203" s="22"/>
      <c r="Q203" s="6"/>
      <c r="T203" s="22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</row>
    <row r="204" spans="2:31" x14ac:dyDescent="0.25">
      <c r="B204" s="85"/>
      <c r="C204" s="85"/>
      <c r="D204" s="85"/>
      <c r="E204" s="85"/>
      <c r="F204" s="15"/>
      <c r="L204" s="22"/>
      <c r="Q204" s="6"/>
      <c r="T204" s="22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</row>
    <row r="205" spans="2:31" x14ac:dyDescent="0.25">
      <c r="B205" s="85"/>
      <c r="C205" s="85"/>
      <c r="D205" s="85"/>
      <c r="E205" s="85"/>
      <c r="F205" s="15"/>
      <c r="L205" s="22"/>
      <c r="Q205" s="6"/>
      <c r="T205" s="22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</row>
    <row r="206" spans="2:31" x14ac:dyDescent="0.25">
      <c r="B206" s="85"/>
      <c r="C206" s="85"/>
      <c r="D206" s="85"/>
      <c r="E206" s="85"/>
      <c r="F206" s="15"/>
      <c r="L206" s="22"/>
      <c r="Q206" s="6"/>
      <c r="T206" s="22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</row>
    <row r="207" spans="2:31" x14ac:dyDescent="0.25">
      <c r="B207" s="85"/>
      <c r="C207" s="85"/>
      <c r="D207" s="85"/>
      <c r="E207" s="85"/>
      <c r="F207" s="15"/>
      <c r="L207" s="22"/>
      <c r="Q207" s="6"/>
      <c r="T207" s="22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</row>
    <row r="208" spans="2:31" x14ac:dyDescent="0.25">
      <c r="B208" s="85"/>
      <c r="C208" s="85"/>
      <c r="D208" s="85"/>
      <c r="E208" s="85"/>
      <c r="F208" s="15"/>
      <c r="L208" s="22"/>
      <c r="Q208" s="6"/>
      <c r="T208" s="22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</row>
    <row r="209" spans="2:31" x14ac:dyDescent="0.25">
      <c r="B209" s="85"/>
      <c r="C209" s="85"/>
      <c r="D209" s="85"/>
      <c r="E209" s="85"/>
      <c r="F209" s="15"/>
      <c r="L209" s="22"/>
      <c r="Q209" s="6"/>
      <c r="T209" s="22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</row>
    <row r="210" spans="2:31" x14ac:dyDescent="0.25">
      <c r="B210" s="85"/>
      <c r="C210" s="85"/>
      <c r="D210" s="85"/>
      <c r="E210" s="85"/>
      <c r="F210" s="15"/>
      <c r="L210" s="22"/>
      <c r="Q210" s="6"/>
      <c r="T210" s="22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</row>
    <row r="211" spans="2:31" x14ac:dyDescent="0.25">
      <c r="B211" s="85"/>
      <c r="C211" s="85"/>
      <c r="D211" s="85"/>
      <c r="E211" s="85"/>
      <c r="F211" s="15"/>
      <c r="L211" s="22"/>
      <c r="Q211" s="6"/>
      <c r="T211" s="22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</row>
    <row r="212" spans="2:31" x14ac:dyDescent="0.25">
      <c r="B212" s="85"/>
      <c r="C212" s="85"/>
      <c r="D212" s="85"/>
      <c r="E212" s="85"/>
      <c r="F212" s="15"/>
      <c r="L212" s="22"/>
      <c r="Q212" s="6"/>
      <c r="T212" s="22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</row>
    <row r="213" spans="2:31" x14ac:dyDescent="0.25">
      <c r="B213" s="85"/>
      <c r="C213" s="85"/>
      <c r="D213" s="85"/>
      <c r="E213" s="85"/>
      <c r="F213" s="15"/>
      <c r="L213" s="22"/>
      <c r="Q213" s="6"/>
      <c r="T213" s="22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</row>
    <row r="214" spans="2:31" x14ac:dyDescent="0.25">
      <c r="B214" s="85"/>
      <c r="C214" s="85"/>
      <c r="D214" s="85"/>
      <c r="E214" s="85"/>
      <c r="F214" s="15"/>
      <c r="L214" s="22"/>
      <c r="Q214" s="6"/>
      <c r="T214" s="22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</row>
    <row r="215" spans="2:31" x14ac:dyDescent="0.25">
      <c r="B215" s="85"/>
      <c r="C215" s="85"/>
      <c r="D215" s="85"/>
      <c r="E215" s="85"/>
      <c r="F215" s="15"/>
      <c r="L215" s="22"/>
      <c r="Q215" s="6"/>
      <c r="T215" s="22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</row>
    <row r="216" spans="2:31" x14ac:dyDescent="0.25">
      <c r="B216" s="85"/>
      <c r="C216" s="85"/>
      <c r="D216" s="85"/>
      <c r="E216" s="85"/>
      <c r="F216" s="15"/>
      <c r="L216" s="22"/>
      <c r="Q216" s="6"/>
      <c r="T216" s="22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</row>
    <row r="217" spans="2:31" x14ac:dyDescent="0.25">
      <c r="B217" s="85"/>
      <c r="C217" s="85"/>
      <c r="D217" s="85"/>
      <c r="E217" s="85"/>
      <c r="F217" s="15"/>
      <c r="L217" s="22"/>
      <c r="Q217" s="6"/>
      <c r="T217" s="22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</row>
    <row r="218" spans="2:31" x14ac:dyDescent="0.25">
      <c r="B218" s="85"/>
      <c r="C218" s="85"/>
      <c r="D218" s="85"/>
      <c r="E218" s="85"/>
      <c r="F218" s="15"/>
      <c r="L218" s="22"/>
      <c r="Q218" s="6"/>
      <c r="T218" s="22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</row>
    <row r="219" spans="2:31" x14ac:dyDescent="0.25">
      <c r="B219" s="85"/>
      <c r="C219" s="85"/>
      <c r="D219" s="85"/>
      <c r="E219" s="85"/>
      <c r="F219" s="15"/>
      <c r="L219" s="22"/>
      <c r="Q219" s="6"/>
      <c r="T219" s="22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</row>
    <row r="220" spans="2:31" x14ac:dyDescent="0.25">
      <c r="B220" s="85"/>
      <c r="C220" s="85"/>
      <c r="D220" s="85"/>
      <c r="E220" s="85"/>
      <c r="F220" s="15"/>
      <c r="L220" s="22"/>
      <c r="Q220" s="6"/>
      <c r="T220" s="22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</row>
    <row r="221" spans="2:31" x14ac:dyDescent="0.25">
      <c r="B221" s="85"/>
      <c r="C221" s="85"/>
      <c r="D221" s="85"/>
      <c r="E221" s="85"/>
      <c r="F221" s="15"/>
      <c r="L221" s="22"/>
      <c r="Q221" s="6"/>
      <c r="T221" s="22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</row>
    <row r="222" spans="2:31" x14ac:dyDescent="0.25">
      <c r="B222" s="85"/>
      <c r="C222" s="85"/>
      <c r="D222" s="85"/>
      <c r="E222" s="85"/>
      <c r="F222" s="15"/>
      <c r="L222" s="22"/>
      <c r="Q222" s="6"/>
      <c r="T222" s="22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</row>
    <row r="223" spans="2:31" x14ac:dyDescent="0.25">
      <c r="B223" s="85"/>
      <c r="C223" s="85"/>
      <c r="D223" s="85"/>
      <c r="E223" s="85"/>
      <c r="F223" s="15"/>
      <c r="L223" s="22"/>
      <c r="Q223" s="6"/>
      <c r="T223" s="22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</row>
    <row r="224" spans="2:31" x14ac:dyDescent="0.25">
      <c r="B224" s="85"/>
      <c r="C224" s="85"/>
      <c r="D224" s="85"/>
      <c r="E224" s="85"/>
      <c r="F224" s="15"/>
      <c r="L224" s="22"/>
      <c r="Q224" s="6"/>
      <c r="T224" s="22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</row>
    <row r="225" spans="2:31" x14ac:dyDescent="0.25">
      <c r="B225" s="85"/>
      <c r="C225" s="85"/>
      <c r="D225" s="85"/>
      <c r="E225" s="85"/>
      <c r="F225" s="15"/>
      <c r="L225" s="22"/>
      <c r="Q225" s="6"/>
      <c r="T225" s="22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</row>
    <row r="226" spans="2:31" x14ac:dyDescent="0.25">
      <c r="B226" s="85"/>
      <c r="C226" s="85"/>
      <c r="D226" s="85"/>
      <c r="E226" s="85"/>
      <c r="F226" s="15"/>
      <c r="L226" s="22"/>
      <c r="Q226" s="6"/>
      <c r="T226" s="22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</row>
    <row r="227" spans="2:31" x14ac:dyDescent="0.25">
      <c r="B227" s="85"/>
      <c r="C227" s="85"/>
      <c r="D227" s="85"/>
      <c r="E227" s="85"/>
      <c r="F227" s="15"/>
      <c r="L227" s="22"/>
      <c r="Q227" s="6"/>
      <c r="T227" s="22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</row>
    <row r="228" spans="2:31" x14ac:dyDescent="0.25">
      <c r="B228" s="85"/>
      <c r="C228" s="85"/>
      <c r="D228" s="85"/>
      <c r="E228" s="85"/>
      <c r="F228" s="15"/>
      <c r="L228" s="22"/>
      <c r="Q228" s="6"/>
      <c r="T228" s="22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</row>
    <row r="229" spans="2:31" x14ac:dyDescent="0.25">
      <c r="B229" s="85"/>
      <c r="C229" s="85"/>
      <c r="D229" s="85"/>
      <c r="E229" s="85"/>
      <c r="F229" s="15"/>
      <c r="L229" s="22"/>
      <c r="Q229" s="6"/>
      <c r="T229" s="22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</row>
    <row r="230" spans="2:31" x14ac:dyDescent="0.25">
      <c r="B230" s="85"/>
      <c r="C230" s="85"/>
      <c r="D230" s="85"/>
      <c r="E230" s="85"/>
      <c r="F230" s="15"/>
      <c r="L230" s="22"/>
      <c r="Q230" s="6"/>
      <c r="T230" s="22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</row>
    <row r="231" spans="2:31" x14ac:dyDescent="0.25">
      <c r="B231" s="85"/>
      <c r="C231" s="85"/>
      <c r="D231" s="85"/>
      <c r="E231" s="85"/>
      <c r="F231" s="15"/>
      <c r="L231" s="22"/>
      <c r="Q231" s="6"/>
      <c r="T231" s="22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</row>
    <row r="232" spans="2:31" x14ac:dyDescent="0.25">
      <c r="B232" s="85"/>
      <c r="C232" s="85"/>
      <c r="D232" s="85"/>
      <c r="E232" s="85"/>
      <c r="F232" s="15"/>
      <c r="L232" s="22"/>
      <c r="Q232" s="6"/>
      <c r="T232" s="22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</row>
    <row r="233" spans="2:31" x14ac:dyDescent="0.25">
      <c r="B233" s="85"/>
      <c r="C233" s="85"/>
      <c r="D233" s="85"/>
      <c r="E233" s="85"/>
      <c r="F233" s="15"/>
      <c r="L233" s="22"/>
      <c r="Q233" s="6"/>
      <c r="T233" s="22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</row>
    <row r="234" spans="2:31" x14ac:dyDescent="0.25">
      <c r="B234" s="85"/>
      <c r="C234" s="85"/>
      <c r="D234" s="85"/>
      <c r="E234" s="85"/>
      <c r="F234" s="15"/>
      <c r="L234" s="22"/>
      <c r="Q234" s="6"/>
      <c r="T234" s="22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</row>
    <row r="235" spans="2:31" x14ac:dyDescent="0.25">
      <c r="B235" s="85"/>
      <c r="C235" s="85"/>
      <c r="D235" s="85"/>
      <c r="E235" s="85"/>
      <c r="F235" s="15"/>
      <c r="L235" s="22"/>
      <c r="Q235" s="6"/>
      <c r="T235" s="22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</row>
    <row r="236" spans="2:31" x14ac:dyDescent="0.25">
      <c r="B236" s="85"/>
      <c r="C236" s="85"/>
      <c r="D236" s="85"/>
      <c r="E236" s="85"/>
      <c r="F236" s="15"/>
      <c r="L236" s="22"/>
      <c r="Q236" s="6"/>
      <c r="T236" s="22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</row>
    <row r="237" spans="2:31" x14ac:dyDescent="0.25">
      <c r="B237" s="85"/>
      <c r="C237" s="85"/>
      <c r="D237" s="85"/>
      <c r="E237" s="85"/>
      <c r="F237" s="15"/>
      <c r="L237" s="22"/>
      <c r="Q237" s="6"/>
      <c r="T237" s="22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</row>
    <row r="238" spans="2:31" x14ac:dyDescent="0.25">
      <c r="B238" s="85"/>
      <c r="C238" s="85"/>
      <c r="D238" s="85"/>
      <c r="E238" s="85"/>
      <c r="F238" s="15"/>
      <c r="L238" s="22"/>
      <c r="Q238" s="6"/>
      <c r="T238" s="22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</row>
    <row r="239" spans="2:31" x14ac:dyDescent="0.25">
      <c r="B239" s="85"/>
      <c r="C239" s="85"/>
      <c r="D239" s="85"/>
      <c r="E239" s="85"/>
      <c r="F239" s="15"/>
      <c r="L239" s="22"/>
      <c r="Q239" s="6"/>
      <c r="T239" s="22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</row>
    <row r="240" spans="2:31" x14ac:dyDescent="0.25">
      <c r="B240" s="85"/>
      <c r="C240" s="85"/>
      <c r="D240" s="85"/>
      <c r="E240" s="85"/>
      <c r="F240" s="15"/>
      <c r="L240" s="22"/>
      <c r="Q240" s="6"/>
      <c r="T240" s="22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</row>
    <row r="241" spans="2:31" x14ac:dyDescent="0.25">
      <c r="B241" s="85"/>
      <c r="C241" s="85"/>
      <c r="D241" s="85"/>
      <c r="E241" s="85"/>
      <c r="F241" s="15"/>
      <c r="L241" s="22"/>
      <c r="Q241" s="6"/>
      <c r="T241" s="22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</row>
    <row r="242" spans="2:31" x14ac:dyDescent="0.25">
      <c r="B242" s="85"/>
      <c r="C242" s="85"/>
      <c r="D242" s="85"/>
      <c r="E242" s="85"/>
      <c r="F242" s="15"/>
      <c r="L242" s="22"/>
      <c r="Q242" s="6"/>
      <c r="T242" s="22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</row>
    <row r="243" spans="2:31" x14ac:dyDescent="0.25">
      <c r="B243" s="85"/>
      <c r="C243" s="85"/>
      <c r="D243" s="85"/>
      <c r="E243" s="85"/>
      <c r="F243" s="15"/>
      <c r="L243" s="22"/>
      <c r="Q243" s="6"/>
      <c r="T243" s="22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</row>
    <row r="244" spans="2:31" x14ac:dyDescent="0.25">
      <c r="B244" s="85"/>
      <c r="C244" s="85"/>
      <c r="D244" s="85"/>
      <c r="E244" s="85"/>
      <c r="F244" s="15"/>
      <c r="L244" s="22"/>
      <c r="Q244" s="6"/>
      <c r="T244" s="22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</row>
    <row r="245" spans="2:31" x14ac:dyDescent="0.25">
      <c r="B245" s="85"/>
      <c r="C245" s="85"/>
      <c r="D245" s="85"/>
      <c r="E245" s="85"/>
      <c r="F245" s="15"/>
      <c r="L245" s="22"/>
      <c r="Q245" s="6"/>
      <c r="T245" s="22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</row>
    <row r="246" spans="2:31" x14ac:dyDescent="0.25">
      <c r="B246" s="85"/>
      <c r="C246" s="85"/>
      <c r="D246" s="85"/>
      <c r="E246" s="85"/>
      <c r="F246" s="15"/>
      <c r="L246" s="22"/>
      <c r="Q246" s="6"/>
      <c r="T246" s="22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</row>
    <row r="247" spans="2:31" x14ac:dyDescent="0.25">
      <c r="B247" s="85"/>
      <c r="C247" s="85"/>
      <c r="D247" s="85"/>
      <c r="E247" s="85"/>
      <c r="F247" s="15"/>
      <c r="L247" s="22"/>
      <c r="Q247" s="6"/>
      <c r="T247" s="22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</row>
    <row r="248" spans="2:31" x14ac:dyDescent="0.25">
      <c r="B248" s="85"/>
      <c r="C248" s="85"/>
      <c r="D248" s="85"/>
      <c r="E248" s="85"/>
      <c r="F248" s="15"/>
      <c r="L248" s="22"/>
      <c r="Q248" s="6"/>
      <c r="T248" s="22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</row>
    <row r="249" spans="2:31" x14ac:dyDescent="0.25">
      <c r="B249" s="85"/>
      <c r="C249" s="85"/>
      <c r="D249" s="85"/>
      <c r="E249" s="85"/>
      <c r="F249" s="15"/>
      <c r="L249" s="22"/>
      <c r="Q249" s="6"/>
      <c r="T249" s="22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</row>
    <row r="250" spans="2:31" x14ac:dyDescent="0.25">
      <c r="B250" s="85"/>
      <c r="C250" s="85"/>
      <c r="D250" s="85"/>
      <c r="E250" s="85"/>
      <c r="F250" s="15"/>
      <c r="L250" s="22"/>
      <c r="Q250" s="6"/>
      <c r="T250" s="22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</row>
    <row r="251" spans="2:31" x14ac:dyDescent="0.25">
      <c r="B251" s="85"/>
      <c r="C251" s="85"/>
      <c r="D251" s="85"/>
      <c r="E251" s="85"/>
      <c r="F251" s="15"/>
      <c r="L251" s="22"/>
      <c r="Q251" s="6"/>
      <c r="T251" s="22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</row>
    <row r="252" spans="2:31" x14ac:dyDescent="0.25">
      <c r="B252" s="85"/>
      <c r="C252" s="85"/>
      <c r="D252" s="85"/>
      <c r="E252" s="85"/>
      <c r="F252" s="15"/>
      <c r="L252" s="22"/>
      <c r="Q252" s="6"/>
      <c r="T252" s="22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</row>
    <row r="253" spans="2:31" x14ac:dyDescent="0.25">
      <c r="B253" s="85"/>
      <c r="C253" s="85"/>
      <c r="D253" s="85"/>
      <c r="E253" s="85"/>
      <c r="F253" s="15"/>
      <c r="L253" s="22"/>
      <c r="Q253" s="6"/>
      <c r="T253" s="22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</row>
    <row r="254" spans="2:31" x14ac:dyDescent="0.25">
      <c r="B254" s="85"/>
      <c r="C254" s="85"/>
      <c r="D254" s="85"/>
      <c r="E254" s="85"/>
      <c r="F254" s="15"/>
      <c r="L254" s="22"/>
      <c r="Q254" s="6"/>
      <c r="T254" s="22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</row>
    <row r="255" spans="2:31" x14ac:dyDescent="0.25">
      <c r="B255" s="85"/>
      <c r="C255" s="85"/>
      <c r="D255" s="85"/>
      <c r="E255" s="85"/>
      <c r="F255" s="15"/>
      <c r="L255" s="22"/>
      <c r="Q255" s="6"/>
      <c r="T255" s="22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</row>
    <row r="256" spans="2:31" x14ac:dyDescent="0.25">
      <c r="B256" s="85"/>
      <c r="C256" s="85"/>
      <c r="D256" s="85"/>
      <c r="E256" s="85"/>
      <c r="F256" s="15"/>
      <c r="L256" s="22"/>
      <c r="Q256" s="6"/>
      <c r="T256" s="22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</row>
    <row r="257" spans="2:31" x14ac:dyDescent="0.25">
      <c r="B257" s="85"/>
      <c r="C257" s="85"/>
      <c r="D257" s="85"/>
      <c r="E257" s="85"/>
      <c r="F257" s="15"/>
      <c r="L257" s="22"/>
      <c r="Q257" s="6"/>
      <c r="T257" s="22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</row>
    <row r="258" spans="2:31" x14ac:dyDescent="0.25">
      <c r="B258" s="85"/>
      <c r="C258" s="85"/>
      <c r="D258" s="85"/>
      <c r="E258" s="85"/>
      <c r="F258" s="15"/>
      <c r="L258" s="22"/>
      <c r="Q258" s="6"/>
      <c r="T258" s="22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</row>
    <row r="259" spans="2:31" x14ac:dyDescent="0.25">
      <c r="B259" s="85"/>
      <c r="C259" s="85"/>
      <c r="D259" s="85"/>
      <c r="E259" s="85"/>
      <c r="F259" s="15"/>
      <c r="L259" s="22"/>
      <c r="Q259" s="6"/>
      <c r="T259" s="22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</row>
    <row r="260" spans="2:31" x14ac:dyDescent="0.25">
      <c r="B260" s="85"/>
      <c r="C260" s="85"/>
      <c r="D260" s="85"/>
      <c r="E260" s="85"/>
      <c r="F260" s="15"/>
      <c r="L260" s="22"/>
      <c r="Q260" s="6"/>
      <c r="T260" s="22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</row>
    <row r="261" spans="2:31" x14ac:dyDescent="0.25">
      <c r="B261" s="85"/>
      <c r="C261" s="85"/>
      <c r="D261" s="85"/>
      <c r="E261" s="85"/>
      <c r="F261" s="15"/>
      <c r="L261" s="22"/>
      <c r="Q261" s="6"/>
      <c r="T261" s="22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</row>
    <row r="262" spans="2:31" x14ac:dyDescent="0.25">
      <c r="B262" s="85"/>
      <c r="C262" s="85"/>
      <c r="D262" s="85"/>
      <c r="E262" s="85"/>
      <c r="F262" s="15"/>
      <c r="L262" s="22"/>
      <c r="Q262" s="6"/>
      <c r="T262" s="22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</row>
    <row r="263" spans="2:31" x14ac:dyDescent="0.25">
      <c r="B263" s="85"/>
      <c r="C263" s="85"/>
      <c r="D263" s="85"/>
      <c r="E263" s="85"/>
      <c r="F263" s="15"/>
      <c r="L263" s="22"/>
      <c r="Q263" s="6"/>
      <c r="T263" s="22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</row>
    <row r="264" spans="2:31" x14ac:dyDescent="0.25">
      <c r="B264" s="85"/>
      <c r="C264" s="85"/>
      <c r="D264" s="85"/>
      <c r="E264" s="85"/>
      <c r="F264" s="15"/>
      <c r="L264" s="22"/>
      <c r="Q264" s="6"/>
      <c r="T264" s="22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</row>
    <row r="265" spans="2:31" x14ac:dyDescent="0.25">
      <c r="B265" s="85"/>
      <c r="C265" s="85"/>
      <c r="D265" s="85"/>
      <c r="E265" s="85"/>
      <c r="F265" s="15"/>
      <c r="L265" s="22"/>
      <c r="Q265" s="6"/>
      <c r="T265" s="22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</row>
    <row r="266" spans="2:31" x14ac:dyDescent="0.25">
      <c r="B266" s="85"/>
      <c r="C266" s="85"/>
      <c r="D266" s="85"/>
      <c r="E266" s="85"/>
      <c r="F266" s="15"/>
      <c r="L266" s="22"/>
      <c r="Q266" s="6"/>
      <c r="T266" s="22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</row>
    <row r="267" spans="2:31" x14ac:dyDescent="0.25">
      <c r="B267" s="85"/>
      <c r="C267" s="85"/>
      <c r="D267" s="85"/>
      <c r="E267" s="85"/>
      <c r="F267" s="15"/>
      <c r="L267" s="22"/>
      <c r="Q267" s="6"/>
      <c r="T267" s="22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</row>
    <row r="268" spans="2:31" x14ac:dyDescent="0.25">
      <c r="B268" s="85"/>
      <c r="C268" s="85"/>
      <c r="D268" s="85"/>
      <c r="E268" s="85"/>
      <c r="F268" s="15"/>
      <c r="L268" s="22"/>
      <c r="Q268" s="6"/>
      <c r="T268" s="22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</row>
    <row r="269" spans="2:31" x14ac:dyDescent="0.25">
      <c r="B269" s="85"/>
      <c r="C269" s="85"/>
      <c r="D269" s="85"/>
      <c r="E269" s="85"/>
      <c r="F269" s="15"/>
      <c r="L269" s="22"/>
      <c r="Q269" s="6"/>
      <c r="T269" s="22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</row>
    <row r="270" spans="2:31" x14ac:dyDescent="0.25">
      <c r="B270" s="85"/>
      <c r="C270" s="85"/>
      <c r="D270" s="85"/>
      <c r="E270" s="85"/>
      <c r="F270" s="15"/>
      <c r="L270" s="22"/>
      <c r="Q270" s="6"/>
      <c r="T270" s="22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</row>
    <row r="271" spans="2:31" x14ac:dyDescent="0.25">
      <c r="B271" s="85"/>
      <c r="C271" s="85"/>
      <c r="D271" s="85"/>
      <c r="E271" s="85"/>
      <c r="F271" s="15"/>
      <c r="L271" s="22"/>
      <c r="Q271" s="6"/>
      <c r="T271" s="22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</row>
    <row r="272" spans="2:31" x14ac:dyDescent="0.25">
      <c r="B272" s="85"/>
      <c r="C272" s="85"/>
      <c r="D272" s="85"/>
      <c r="E272" s="85"/>
      <c r="F272" s="15"/>
      <c r="L272" s="22"/>
      <c r="Q272" s="6"/>
      <c r="T272" s="22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</row>
    <row r="273" spans="2:31" x14ac:dyDescent="0.25">
      <c r="B273" s="85"/>
      <c r="C273" s="85"/>
      <c r="D273" s="85"/>
      <c r="E273" s="85"/>
      <c r="F273" s="15"/>
      <c r="L273" s="22"/>
      <c r="Q273" s="6"/>
      <c r="T273" s="22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</row>
    <row r="274" spans="2:31" x14ac:dyDescent="0.25">
      <c r="B274" s="85"/>
      <c r="C274" s="85"/>
      <c r="D274" s="85"/>
      <c r="E274" s="85"/>
      <c r="F274" s="15"/>
      <c r="L274" s="22"/>
      <c r="Q274" s="6"/>
      <c r="T274" s="22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</row>
    <row r="275" spans="2:31" x14ac:dyDescent="0.25">
      <c r="B275" s="85"/>
      <c r="C275" s="85"/>
      <c r="D275" s="85"/>
      <c r="E275" s="85"/>
      <c r="F275" s="15"/>
      <c r="L275" s="22"/>
      <c r="Q275" s="6"/>
      <c r="T275" s="22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</row>
    <row r="276" spans="2:31" x14ac:dyDescent="0.25">
      <c r="B276" s="85"/>
      <c r="C276" s="85"/>
      <c r="D276" s="85"/>
      <c r="E276" s="85"/>
      <c r="F276" s="15"/>
      <c r="L276" s="22"/>
      <c r="Q276" s="6"/>
      <c r="T276" s="22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</row>
    <row r="277" spans="2:31" x14ac:dyDescent="0.25">
      <c r="B277" s="85"/>
      <c r="C277" s="85"/>
      <c r="D277" s="85"/>
      <c r="E277" s="85"/>
      <c r="F277" s="15"/>
      <c r="L277" s="22"/>
      <c r="Q277" s="6"/>
      <c r="T277" s="22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</row>
    <row r="278" spans="2:31" x14ac:dyDescent="0.25">
      <c r="B278" s="85"/>
      <c r="C278" s="85"/>
      <c r="D278" s="85"/>
      <c r="E278" s="85"/>
      <c r="F278" s="15"/>
      <c r="L278" s="22"/>
      <c r="Q278" s="6"/>
      <c r="T278" s="22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</row>
    <row r="279" spans="2:31" x14ac:dyDescent="0.25">
      <c r="B279" s="85"/>
      <c r="C279" s="85"/>
      <c r="D279" s="85"/>
      <c r="E279" s="85"/>
      <c r="F279" s="15"/>
      <c r="L279" s="22"/>
      <c r="Q279" s="6"/>
      <c r="T279" s="22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</row>
    <row r="280" spans="2:31" x14ac:dyDescent="0.25">
      <c r="B280" s="85"/>
      <c r="C280" s="85"/>
      <c r="D280" s="85"/>
      <c r="E280" s="85"/>
      <c r="F280" s="15"/>
      <c r="L280" s="22"/>
      <c r="Q280" s="6"/>
      <c r="T280" s="22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</row>
    <row r="281" spans="2:31" x14ac:dyDescent="0.25">
      <c r="B281" s="85"/>
      <c r="C281" s="85"/>
      <c r="D281" s="85"/>
      <c r="E281" s="85"/>
      <c r="F281" s="15"/>
      <c r="L281" s="22"/>
      <c r="Q281" s="6"/>
      <c r="T281" s="22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</row>
    <row r="282" spans="2:31" x14ac:dyDescent="0.25">
      <c r="B282" s="85"/>
      <c r="C282" s="85"/>
      <c r="D282" s="85"/>
      <c r="E282" s="85"/>
      <c r="F282" s="15"/>
      <c r="L282" s="22"/>
      <c r="Q282" s="6"/>
      <c r="T282" s="22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</row>
    <row r="283" spans="2:31" x14ac:dyDescent="0.25">
      <c r="B283" s="85"/>
      <c r="C283" s="85"/>
      <c r="D283" s="85"/>
      <c r="E283" s="85"/>
      <c r="F283" s="15"/>
      <c r="L283" s="22"/>
      <c r="Q283" s="6"/>
      <c r="T283" s="22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</row>
    <row r="284" spans="2:31" x14ac:dyDescent="0.25">
      <c r="B284" s="85"/>
      <c r="C284" s="85"/>
      <c r="D284" s="85"/>
      <c r="E284" s="85"/>
      <c r="F284" s="15"/>
      <c r="L284" s="22"/>
      <c r="Q284" s="6"/>
      <c r="T284" s="22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</row>
    <row r="285" spans="2:31" x14ac:dyDescent="0.25">
      <c r="B285" s="85"/>
      <c r="C285" s="85"/>
      <c r="D285" s="85"/>
      <c r="E285" s="85"/>
      <c r="F285" s="15"/>
      <c r="L285" s="22"/>
      <c r="Q285" s="6"/>
      <c r="T285" s="22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</row>
    <row r="286" spans="2:31" x14ac:dyDescent="0.25">
      <c r="B286" s="85"/>
      <c r="C286" s="85"/>
      <c r="D286" s="85"/>
      <c r="E286" s="85"/>
      <c r="F286" s="15"/>
      <c r="L286" s="22"/>
      <c r="Q286" s="6"/>
      <c r="T286" s="22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</row>
    <row r="287" spans="2:31" x14ac:dyDescent="0.25">
      <c r="B287" s="85"/>
      <c r="C287" s="85"/>
      <c r="D287" s="85"/>
      <c r="E287" s="85"/>
      <c r="F287" s="15"/>
      <c r="L287" s="22"/>
      <c r="Q287" s="6"/>
      <c r="T287" s="22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</row>
    <row r="288" spans="2:31" x14ac:dyDescent="0.25">
      <c r="B288" s="85"/>
      <c r="C288" s="85"/>
      <c r="D288" s="85"/>
      <c r="E288" s="85"/>
      <c r="F288" s="15"/>
      <c r="L288" s="22"/>
      <c r="Q288" s="6"/>
      <c r="T288" s="22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</row>
    <row r="289" spans="2:31" x14ac:dyDescent="0.25">
      <c r="B289" s="85"/>
      <c r="C289" s="85"/>
      <c r="D289" s="85"/>
      <c r="E289" s="85"/>
      <c r="F289" s="15"/>
      <c r="L289" s="22"/>
      <c r="Q289" s="6"/>
      <c r="T289" s="22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</row>
    <row r="290" spans="2:31" x14ac:dyDescent="0.25">
      <c r="B290" s="85"/>
      <c r="C290" s="85"/>
      <c r="D290" s="85"/>
      <c r="E290" s="85"/>
      <c r="F290" s="15"/>
      <c r="L290" s="22"/>
      <c r="Q290" s="6"/>
      <c r="T290" s="22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</row>
    <row r="291" spans="2:31" x14ac:dyDescent="0.25">
      <c r="B291" s="85"/>
      <c r="C291" s="85"/>
      <c r="D291" s="85"/>
      <c r="E291" s="85"/>
      <c r="F291" s="15"/>
      <c r="L291" s="22"/>
      <c r="Q291" s="6"/>
      <c r="T291" s="22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</row>
    <row r="292" spans="2:31" x14ac:dyDescent="0.25">
      <c r="B292" s="85"/>
      <c r="C292" s="85"/>
      <c r="D292" s="85"/>
      <c r="E292" s="85"/>
      <c r="F292" s="15"/>
      <c r="L292" s="22"/>
      <c r="Q292" s="6"/>
      <c r="T292" s="22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</row>
    <row r="293" spans="2:31" x14ac:dyDescent="0.25">
      <c r="B293" s="85"/>
      <c r="C293" s="85"/>
      <c r="D293" s="85"/>
      <c r="E293" s="85"/>
      <c r="F293" s="15"/>
      <c r="L293" s="22"/>
      <c r="Q293" s="6"/>
      <c r="T293" s="22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</row>
    <row r="294" spans="2:31" x14ac:dyDescent="0.25">
      <c r="B294" s="85"/>
      <c r="C294" s="85"/>
      <c r="D294" s="85"/>
      <c r="E294" s="85"/>
      <c r="F294" s="15"/>
      <c r="L294" s="22"/>
      <c r="Q294" s="6"/>
      <c r="T294" s="22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</row>
    <row r="295" spans="2:31" x14ac:dyDescent="0.25">
      <c r="B295" s="85"/>
      <c r="C295" s="85"/>
      <c r="D295" s="85"/>
      <c r="E295" s="85"/>
      <c r="F295" s="15"/>
      <c r="L295" s="22"/>
      <c r="Q295" s="6"/>
      <c r="T295" s="22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</row>
    <row r="296" spans="2:31" x14ac:dyDescent="0.25">
      <c r="B296" s="85"/>
      <c r="C296" s="85"/>
      <c r="D296" s="85"/>
      <c r="E296" s="85"/>
      <c r="F296" s="15"/>
      <c r="L296" s="22"/>
      <c r="Q296" s="6"/>
      <c r="T296" s="22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</row>
    <row r="297" spans="2:31" x14ac:dyDescent="0.25">
      <c r="B297" s="85"/>
      <c r="C297" s="85"/>
      <c r="D297" s="85"/>
      <c r="E297" s="85"/>
      <c r="F297" s="15"/>
      <c r="L297" s="22"/>
      <c r="Q297" s="6"/>
      <c r="T297" s="22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</row>
    <row r="298" spans="2:31" x14ac:dyDescent="0.25">
      <c r="B298" s="85"/>
      <c r="C298" s="85"/>
      <c r="D298" s="85"/>
      <c r="E298" s="85"/>
      <c r="F298" s="15"/>
      <c r="L298" s="22"/>
      <c r="Q298" s="6"/>
      <c r="T298" s="22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</row>
    <row r="299" spans="2:31" x14ac:dyDescent="0.25">
      <c r="B299" s="85"/>
      <c r="C299" s="85"/>
      <c r="D299" s="85"/>
      <c r="E299" s="85"/>
      <c r="F299" s="15"/>
      <c r="L299" s="22"/>
      <c r="Q299" s="6"/>
      <c r="T299" s="22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</row>
    <row r="300" spans="2:31" x14ac:dyDescent="0.25">
      <c r="B300" s="85"/>
      <c r="C300" s="85"/>
      <c r="D300" s="85"/>
      <c r="E300" s="85"/>
      <c r="F300" s="15"/>
      <c r="L300" s="22"/>
      <c r="Q300" s="6"/>
      <c r="T300" s="22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</row>
    <row r="301" spans="2:31" x14ac:dyDescent="0.25">
      <c r="B301" s="85"/>
      <c r="C301" s="85"/>
      <c r="D301" s="85"/>
      <c r="E301" s="85"/>
      <c r="F301" s="15"/>
      <c r="L301" s="22"/>
      <c r="Q301" s="6"/>
      <c r="T301" s="22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</row>
    <row r="302" spans="2:31" x14ac:dyDescent="0.25">
      <c r="B302" s="85"/>
      <c r="C302" s="85"/>
      <c r="D302" s="85"/>
      <c r="E302" s="85"/>
      <c r="F302" s="15"/>
      <c r="L302" s="22"/>
      <c r="Q302" s="6"/>
      <c r="T302" s="22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</row>
    <row r="303" spans="2:31" x14ac:dyDescent="0.25">
      <c r="B303" s="85"/>
      <c r="C303" s="85"/>
      <c r="D303" s="85"/>
      <c r="E303" s="85"/>
      <c r="F303" s="15"/>
      <c r="L303" s="22"/>
      <c r="Q303" s="6"/>
      <c r="T303" s="22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</row>
    <row r="304" spans="2:31" x14ac:dyDescent="0.25">
      <c r="B304" s="85"/>
      <c r="C304" s="85"/>
      <c r="D304" s="85"/>
      <c r="E304" s="85"/>
      <c r="F304" s="15"/>
      <c r="L304" s="22"/>
      <c r="Q304" s="6"/>
      <c r="T304" s="22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</row>
    <row r="305" spans="2:31" x14ac:dyDescent="0.25">
      <c r="B305" s="85"/>
      <c r="C305" s="85"/>
      <c r="D305" s="85"/>
      <c r="E305" s="85"/>
      <c r="F305" s="15"/>
      <c r="L305" s="22"/>
      <c r="Q305" s="6"/>
      <c r="T305" s="22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</row>
    <row r="306" spans="2:31" x14ac:dyDescent="0.25">
      <c r="B306" s="85"/>
      <c r="C306" s="85"/>
      <c r="D306" s="85"/>
      <c r="E306" s="85"/>
      <c r="F306" s="15"/>
      <c r="L306" s="22"/>
      <c r="Q306" s="6"/>
      <c r="T306" s="22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</row>
    <row r="307" spans="2:31" x14ac:dyDescent="0.25">
      <c r="B307" s="85"/>
      <c r="C307" s="85"/>
      <c r="D307" s="85"/>
      <c r="E307" s="85"/>
      <c r="F307" s="15"/>
      <c r="L307" s="22"/>
      <c r="Q307" s="6"/>
      <c r="T307" s="22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</row>
    <row r="308" spans="2:31" x14ac:dyDescent="0.25">
      <c r="B308" s="85"/>
      <c r="C308" s="85"/>
      <c r="D308" s="85"/>
      <c r="E308" s="85"/>
      <c r="F308" s="15"/>
      <c r="L308" s="22"/>
      <c r="Q308" s="6"/>
      <c r="T308" s="22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</row>
    <row r="309" spans="2:31" x14ac:dyDescent="0.25">
      <c r="B309" s="85"/>
      <c r="C309" s="85"/>
      <c r="D309" s="85"/>
      <c r="E309" s="85"/>
      <c r="F309" s="15"/>
      <c r="L309" s="22"/>
      <c r="Q309" s="6"/>
      <c r="T309" s="22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</row>
    <row r="310" spans="2:31" x14ac:dyDescent="0.25">
      <c r="B310" s="85"/>
      <c r="C310" s="85"/>
      <c r="D310" s="85"/>
      <c r="E310" s="85"/>
      <c r="F310" s="15"/>
      <c r="L310" s="22"/>
      <c r="Q310" s="6"/>
      <c r="T310" s="22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</row>
    <row r="311" spans="2:31" x14ac:dyDescent="0.25">
      <c r="B311" s="85"/>
      <c r="C311" s="85"/>
      <c r="D311" s="85"/>
      <c r="E311" s="85"/>
      <c r="F311" s="15"/>
      <c r="L311" s="22"/>
      <c r="Q311" s="6"/>
      <c r="T311" s="22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</row>
    <row r="312" spans="2:31" x14ac:dyDescent="0.25">
      <c r="B312" s="85"/>
      <c r="C312" s="85"/>
      <c r="D312" s="85"/>
      <c r="E312" s="85"/>
      <c r="F312" s="15"/>
      <c r="L312" s="22"/>
      <c r="Q312" s="6"/>
      <c r="T312" s="22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</row>
    <row r="313" spans="2:31" x14ac:dyDescent="0.25">
      <c r="B313" s="85"/>
      <c r="C313" s="85"/>
      <c r="D313" s="85"/>
      <c r="E313" s="85"/>
      <c r="F313" s="15"/>
      <c r="L313" s="22"/>
      <c r="Q313" s="6"/>
      <c r="T313" s="22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</row>
    <row r="314" spans="2:31" x14ac:dyDescent="0.25">
      <c r="B314" s="85"/>
      <c r="C314" s="85"/>
      <c r="D314" s="85"/>
      <c r="E314" s="85"/>
      <c r="F314" s="15"/>
      <c r="L314" s="22"/>
      <c r="Q314" s="6"/>
      <c r="T314" s="22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</row>
    <row r="315" spans="2:31" x14ac:dyDescent="0.25">
      <c r="B315" s="85"/>
      <c r="C315" s="85"/>
      <c r="D315" s="85"/>
      <c r="E315" s="85"/>
      <c r="F315" s="15"/>
      <c r="L315" s="22"/>
      <c r="Q315" s="6"/>
      <c r="T315" s="22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</row>
  </sheetData>
  <mergeCells count="76">
    <mergeCell ref="U65:U71"/>
    <mergeCell ref="V65:V71"/>
    <mergeCell ref="U44:U50"/>
    <mergeCell ref="V44:V50"/>
    <mergeCell ref="U51:U57"/>
    <mergeCell ref="V51:V57"/>
    <mergeCell ref="U58:U64"/>
    <mergeCell ref="V58:V64"/>
    <mergeCell ref="U30:U36"/>
    <mergeCell ref="V30:V36"/>
    <mergeCell ref="U37:U43"/>
    <mergeCell ref="V37:V43"/>
    <mergeCell ref="B58:B64"/>
    <mergeCell ref="D51:D57"/>
    <mergeCell ref="E51:E57"/>
    <mergeCell ref="C58:C64"/>
    <mergeCell ref="D58:D64"/>
    <mergeCell ref="E58:E64"/>
    <mergeCell ref="B65:B71"/>
    <mergeCell ref="B37:B43"/>
    <mergeCell ref="B27:B28"/>
    <mergeCell ref="G27:G28"/>
    <mergeCell ref="B30:B36"/>
    <mergeCell ref="B44:B50"/>
    <mergeCell ref="B51:B57"/>
    <mergeCell ref="E30:E36"/>
    <mergeCell ref="C37:C43"/>
    <mergeCell ref="D37:D43"/>
    <mergeCell ref="E37:E43"/>
    <mergeCell ref="C44:C50"/>
    <mergeCell ref="C65:C71"/>
    <mergeCell ref="D65:D71"/>
    <mergeCell ref="E65:E71"/>
    <mergeCell ref="C51:C57"/>
    <mergeCell ref="B25:B26"/>
    <mergeCell ref="D14:D19"/>
    <mergeCell ref="E14:E19"/>
    <mergeCell ref="E20:E21"/>
    <mergeCell ref="E22:E23"/>
    <mergeCell ref="B20:B21"/>
    <mergeCell ref="B22:B23"/>
    <mergeCell ref="C14:C19"/>
    <mergeCell ref="B15:B16"/>
    <mergeCell ref="C24:C29"/>
    <mergeCell ref="D24:D29"/>
    <mergeCell ref="E24:E29"/>
    <mergeCell ref="C22:C23"/>
    <mergeCell ref="B2:B4"/>
    <mergeCell ref="F2:F4"/>
    <mergeCell ref="Q3:T3"/>
    <mergeCell ref="C2:C4"/>
    <mergeCell ref="D2:D4"/>
    <mergeCell ref="E2:E4"/>
    <mergeCell ref="H2:K2"/>
    <mergeCell ref="L2:P2"/>
    <mergeCell ref="H3:I3"/>
    <mergeCell ref="J3:K3"/>
    <mergeCell ref="L3:M3"/>
    <mergeCell ref="N3:O3"/>
    <mergeCell ref="C7:C9"/>
    <mergeCell ref="C11:C13"/>
    <mergeCell ref="G15:G16"/>
    <mergeCell ref="B17:B18"/>
    <mergeCell ref="F20:F21"/>
    <mergeCell ref="B6:B13"/>
    <mergeCell ref="C20:C21"/>
    <mergeCell ref="G20:G21"/>
    <mergeCell ref="E11:E13"/>
    <mergeCell ref="E7:E9"/>
    <mergeCell ref="G22:G23"/>
    <mergeCell ref="D30:D36"/>
    <mergeCell ref="D44:D50"/>
    <mergeCell ref="E44:E50"/>
    <mergeCell ref="C30:C36"/>
    <mergeCell ref="F22:F23"/>
    <mergeCell ref="G25:G26"/>
  </mergeCells>
  <conditionalFormatting sqref="L122:L1048576 L6 L14:L71 L2 P6:P71 P4 P122:P1048576 N6:N71 N4 N122:N1048576 L4">
    <cfRule type="cellIs" dxfId="11" priority="28" operator="lessThan">
      <formula>0.05</formula>
    </cfRule>
  </conditionalFormatting>
  <conditionalFormatting sqref="H14:H21 H23:H71 J14:J71">
    <cfRule type="containsText" dxfId="10" priority="24" operator="containsText" text="&lt;">
      <formula>NOT(ISERROR(SEARCH("&lt;",H14)))</formula>
    </cfRule>
    <cfRule type="cellIs" dxfId="9" priority="25" operator="lessThan">
      <formula>0.05</formula>
    </cfRule>
  </conditionalFormatting>
  <conditionalFormatting sqref="L5 P5 N5">
    <cfRule type="cellIs" dxfId="8" priority="15" operator="lessThan">
      <formula>0.05</formula>
    </cfRule>
  </conditionalFormatting>
  <conditionalFormatting sqref="L9">
    <cfRule type="cellIs" dxfId="7" priority="9" operator="lessThan">
      <formula>0.05</formula>
    </cfRule>
  </conditionalFormatting>
  <conditionalFormatting sqref="L10">
    <cfRule type="cellIs" dxfId="6" priority="12" operator="lessThan">
      <formula>0.05</formula>
    </cfRule>
  </conditionalFormatting>
  <conditionalFormatting sqref="L7:L8">
    <cfRule type="cellIs" dxfId="5" priority="11" operator="lessThan">
      <formula>0.05</formula>
    </cfRule>
  </conditionalFormatting>
  <conditionalFormatting sqref="L11:L12">
    <cfRule type="cellIs" dxfId="4" priority="10" operator="lessThan">
      <formula>0.05</formula>
    </cfRule>
  </conditionalFormatting>
  <conditionalFormatting sqref="L13">
    <cfRule type="cellIs" dxfId="3" priority="8" operator="lessThan">
      <formula>0.05</formula>
    </cfRule>
  </conditionalFormatting>
  <conditionalFormatting sqref="H22">
    <cfRule type="containsText" dxfId="2" priority="2" operator="containsText" text="&lt;">
      <formula>NOT(ISERROR(SEARCH("&lt;",H22)))</formula>
    </cfRule>
    <cfRule type="cellIs" dxfId="1" priority="3" operator="lessThan">
      <formula>0.05</formula>
    </cfRule>
  </conditionalFormatting>
  <conditionalFormatting sqref="R14:T71">
    <cfRule type="cellIs" dxfId="0" priority="1" operator="lessThan">
      <formula>0.1</formula>
    </cfRule>
  </conditionalFormatting>
  <pageMargins left="0.25" right="0.25" top="0.75" bottom="0.75" header="0.3" footer="0.3"/>
  <pageSetup scale="4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2016-10-03T16:48:15Z</dcterms:modified>
</cp:coreProperties>
</file>