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calcs" sheetId="2" r:id="rId1"/>
  </sheets>
  <calcPr calcId="125725"/>
</workbook>
</file>

<file path=xl/calcChain.xml><?xml version="1.0" encoding="utf-8"?>
<calcChain xmlns="http://schemas.openxmlformats.org/spreadsheetml/2006/main">
  <c r="P16" i="2"/>
  <c r="P15"/>
  <c r="O16"/>
  <c r="O15"/>
  <c r="Q27" l="1"/>
  <c r="Q26"/>
  <c r="O27"/>
  <c r="O26"/>
  <c r="G32"/>
  <c r="E32"/>
  <c r="F32" s="1"/>
  <c r="H32" s="1"/>
  <c r="H26"/>
  <c r="G26"/>
  <c r="F26"/>
  <c r="E26"/>
  <c r="H23"/>
  <c r="H22"/>
  <c r="G23"/>
  <c r="G22"/>
  <c r="F23"/>
  <c r="F22"/>
  <c r="F16"/>
  <c r="F15"/>
</calcChain>
</file>

<file path=xl/sharedStrings.xml><?xml version="1.0" encoding="utf-8"?>
<sst xmlns="http://schemas.openxmlformats.org/spreadsheetml/2006/main" count="45" uniqueCount="32">
  <si>
    <t>Spore Type</t>
  </si>
  <si>
    <t>% of Drops Occupied</t>
  </si>
  <si>
    <t>Nebulizer Flow, µL/min</t>
  </si>
  <si>
    <t>min</t>
  </si>
  <si>
    <t>Estimated Spores</t>
  </si>
  <si>
    <t>per Test</t>
  </si>
  <si>
    <t>From Nebulizer</t>
  </si>
  <si>
    <t>Collected by BioSampler</t>
  </si>
  <si>
    <t>GS</t>
  </si>
  <si>
    <r>
      <t>3.81 x10</t>
    </r>
    <r>
      <rPr>
        <vertAlign val="superscript"/>
        <sz val="10"/>
        <color theme="1"/>
        <rFont val="Times New Roman"/>
        <family val="1"/>
      </rPr>
      <t>7</t>
    </r>
  </si>
  <si>
    <r>
      <t>1.89 x10</t>
    </r>
    <r>
      <rPr>
        <vertAlign val="superscript"/>
        <sz val="10"/>
        <color theme="1"/>
        <rFont val="Times New Roman"/>
        <family val="1"/>
      </rPr>
      <t>7</t>
    </r>
  </si>
  <si>
    <t>BA</t>
  </si>
  <si>
    <r>
      <t>3.15 x10</t>
    </r>
    <r>
      <rPr>
        <vertAlign val="superscript"/>
        <sz val="10"/>
        <color theme="1"/>
        <rFont val="Times New Roman"/>
        <family val="1"/>
      </rPr>
      <t>7</t>
    </r>
  </si>
  <si>
    <r>
      <t>1.56 x10</t>
    </r>
    <r>
      <rPr>
        <vertAlign val="superscript"/>
        <sz val="10"/>
        <color theme="1"/>
        <rFont val="Times New Roman"/>
        <family val="1"/>
      </rPr>
      <t>7</t>
    </r>
  </si>
  <si>
    <t>total µL</t>
  </si>
  <si>
    <t>Test Solution Conc’n, Spores/mL</t>
  </si>
  <si>
    <t>total mL</t>
  </si>
  <si>
    <t>total spores dispensed</t>
  </si>
  <si>
    <t>total collected</t>
  </si>
  <si>
    <t>lpm</t>
  </si>
  <si>
    <t>L</t>
  </si>
  <si>
    <t>mL</t>
  </si>
  <si>
    <t>tot spores</t>
  </si>
  <si>
    <t>spores/mL</t>
  </si>
  <si>
    <t>mL collected</t>
  </si>
  <si>
    <t>biosampler</t>
  </si>
  <si>
    <t>exhaust</t>
  </si>
  <si>
    <t>total</t>
  </si>
  <si>
    <t>spores</t>
  </si>
  <si>
    <t>mL ViaTrap</t>
  </si>
  <si>
    <t>spores/mL VaiTrap</t>
  </si>
  <si>
    <t>Spores per culture tube (1 mL VT oil added)</t>
  </si>
</sst>
</file>

<file path=xl/styles.xml><?xml version="1.0" encoding="utf-8"?>
<styleSheet xmlns="http://schemas.openxmlformats.org/spreadsheetml/2006/main">
  <numFmts count="1">
    <numFmt numFmtId="169" formatCode="0.0E+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1" fontId="3" fillId="0" borderId="1" xfId="0" applyNumberFormat="1" applyFont="1" applyBorder="1" applyAlignment="1">
      <alignment horizontal="center" vertical="top"/>
    </xf>
    <xf numFmtId="169" fontId="3" fillId="0" borderId="1" xfId="0" applyNumberFormat="1" applyFont="1" applyBorder="1" applyAlignment="1">
      <alignment horizontal="center" vertical="top"/>
    </xf>
    <xf numFmtId="11" fontId="0" fillId="0" borderId="0" xfId="0" applyNumberFormat="1"/>
    <xf numFmtId="169" fontId="0" fillId="0" borderId="0" xfId="0" applyNumberFormat="1"/>
    <xf numFmtId="9" fontId="0" fillId="0" borderId="0" xfId="1" applyFont="1"/>
    <xf numFmtId="0" fontId="2" fillId="0" borderId="2" xfId="0" applyFont="1" applyFill="1" applyBorder="1" applyAlignment="1">
      <alignment horizontal="center" vertical="top" wrapText="1"/>
    </xf>
    <xf numFmtId="169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Q32"/>
  <sheetViews>
    <sheetView tabSelected="1" workbookViewId="0"/>
  </sheetViews>
  <sheetFormatPr defaultRowHeight="15"/>
  <sheetData>
    <row r="12" spans="1:16">
      <c r="A12" s="1" t="s">
        <v>0</v>
      </c>
      <c r="B12" s="2" t="s">
        <v>15</v>
      </c>
      <c r="C12" s="2" t="s">
        <v>1</v>
      </c>
      <c r="D12" s="2" t="s">
        <v>2</v>
      </c>
      <c r="E12" s="2" t="s">
        <v>3</v>
      </c>
      <c r="F12" s="3"/>
      <c r="G12" s="3"/>
      <c r="H12" s="3"/>
      <c r="I12" s="3"/>
      <c r="J12" s="3"/>
      <c r="K12" s="3"/>
      <c r="L12" s="2" t="s">
        <v>4</v>
      </c>
      <c r="M12" s="2"/>
    </row>
    <row r="13" spans="1:16">
      <c r="A13" s="1"/>
      <c r="B13" s="2"/>
      <c r="C13" s="2"/>
      <c r="D13" s="2"/>
      <c r="E13" s="2"/>
      <c r="F13" s="3"/>
      <c r="G13" s="3"/>
      <c r="H13" s="3"/>
      <c r="I13" s="3"/>
      <c r="J13" s="3"/>
      <c r="K13" s="3"/>
      <c r="L13" s="2" t="s">
        <v>5</v>
      </c>
      <c r="M13" s="2"/>
    </row>
    <row r="14" spans="1:16" ht="76.5">
      <c r="A14" s="1"/>
      <c r="B14" s="2"/>
      <c r="C14" s="2"/>
      <c r="D14" s="2"/>
      <c r="E14" s="2"/>
      <c r="F14" s="3" t="s">
        <v>14</v>
      </c>
      <c r="G14" s="3"/>
      <c r="H14" s="3"/>
      <c r="I14" s="3"/>
      <c r="J14" s="3"/>
      <c r="K14" s="3"/>
      <c r="L14" s="3" t="s">
        <v>6</v>
      </c>
      <c r="M14" s="3" t="s">
        <v>7</v>
      </c>
      <c r="N14" t="s">
        <v>29</v>
      </c>
      <c r="O14" s="10" t="s">
        <v>30</v>
      </c>
      <c r="P14" s="10" t="s">
        <v>31</v>
      </c>
    </row>
    <row r="15" spans="1:16">
      <c r="A15" s="4" t="s">
        <v>8</v>
      </c>
      <c r="B15" s="5">
        <v>152000000</v>
      </c>
      <c r="C15" s="4">
        <v>10</v>
      </c>
      <c r="D15" s="4">
        <v>7</v>
      </c>
      <c r="E15" s="4">
        <v>36</v>
      </c>
      <c r="F15" s="4">
        <f>E15*D15</f>
        <v>252</v>
      </c>
      <c r="G15" s="4"/>
      <c r="H15" s="4"/>
      <c r="I15" s="4"/>
      <c r="J15" s="4"/>
      <c r="K15" s="4"/>
      <c r="L15" s="6">
        <v>38100000</v>
      </c>
      <c r="M15" s="6">
        <v>18900000</v>
      </c>
      <c r="N15">
        <v>20</v>
      </c>
      <c r="O15" s="7">
        <f>M15/N15</f>
        <v>945000</v>
      </c>
      <c r="P15" s="11">
        <f>O15</f>
        <v>945000</v>
      </c>
    </row>
    <row r="16" spans="1:16">
      <c r="A16" s="4" t="s">
        <v>11</v>
      </c>
      <c r="B16" s="5">
        <v>126000000</v>
      </c>
      <c r="C16" s="4">
        <v>7</v>
      </c>
      <c r="D16" s="4">
        <v>7</v>
      </c>
      <c r="E16" s="4">
        <v>36</v>
      </c>
      <c r="F16" s="4">
        <f>E16*D16</f>
        <v>252</v>
      </c>
      <c r="G16" s="4"/>
      <c r="H16" s="4"/>
      <c r="I16" s="4"/>
      <c r="J16" s="4"/>
      <c r="K16" s="4"/>
      <c r="L16" s="6">
        <v>31500000</v>
      </c>
      <c r="M16" s="6">
        <v>15600000</v>
      </c>
      <c r="N16">
        <v>20</v>
      </c>
      <c r="O16" s="8">
        <f>M16/N16</f>
        <v>780000</v>
      </c>
      <c r="P16" s="11">
        <f>O16</f>
        <v>780000</v>
      </c>
    </row>
    <row r="17" spans="1:17">
      <c r="O17" s="7"/>
    </row>
    <row r="19" spans="1:17">
      <c r="A19" s="1" t="s">
        <v>0</v>
      </c>
      <c r="B19" s="2" t="s">
        <v>15</v>
      </c>
      <c r="C19" s="2" t="s">
        <v>1</v>
      </c>
      <c r="D19" s="2" t="s">
        <v>2</v>
      </c>
      <c r="E19" s="2" t="s">
        <v>3</v>
      </c>
      <c r="F19" s="3"/>
      <c r="G19" s="3"/>
      <c r="H19" s="3"/>
      <c r="I19" s="3"/>
      <c r="J19" s="3"/>
      <c r="K19" s="3"/>
      <c r="L19" s="2" t="s">
        <v>4</v>
      </c>
      <c r="M19" s="2"/>
      <c r="O19" s="7"/>
    </row>
    <row r="20" spans="1:17">
      <c r="A20" s="1"/>
      <c r="B20" s="2"/>
      <c r="C20" s="2"/>
      <c r="D20" s="2"/>
      <c r="E20" s="2"/>
      <c r="F20" s="3"/>
      <c r="G20" s="3"/>
      <c r="H20" s="3"/>
      <c r="I20" s="3"/>
      <c r="J20" s="3"/>
      <c r="K20" s="3"/>
      <c r="L20" s="2" t="s">
        <v>5</v>
      </c>
      <c r="M20" s="2"/>
    </row>
    <row r="21" spans="1:17" ht="51">
      <c r="A21" s="1"/>
      <c r="B21" s="2"/>
      <c r="C21" s="2"/>
      <c r="D21" s="2"/>
      <c r="E21" s="2"/>
      <c r="F21" s="3" t="s">
        <v>14</v>
      </c>
      <c r="G21" s="3" t="s">
        <v>16</v>
      </c>
      <c r="H21" s="3" t="s">
        <v>17</v>
      </c>
      <c r="I21" s="3" t="s">
        <v>18</v>
      </c>
      <c r="J21" s="3"/>
      <c r="K21" s="3"/>
      <c r="L21" s="3" t="s">
        <v>6</v>
      </c>
      <c r="M21" s="3" t="s">
        <v>7</v>
      </c>
    </row>
    <row r="22" spans="1:17" ht="15.75">
      <c r="A22" s="4" t="s">
        <v>8</v>
      </c>
      <c r="B22" s="5">
        <v>152000000</v>
      </c>
      <c r="C22" s="4">
        <v>10</v>
      </c>
      <c r="D22" s="4">
        <v>7</v>
      </c>
      <c r="E22" s="4">
        <v>36</v>
      </c>
      <c r="F22" s="4">
        <f>E22*D22</f>
        <v>252</v>
      </c>
      <c r="G22" s="4">
        <f>F22/1000</f>
        <v>0.252</v>
      </c>
      <c r="H22" s="6">
        <f>B22*G22</f>
        <v>38304000</v>
      </c>
      <c r="I22" s="4"/>
      <c r="J22" s="4"/>
      <c r="K22" s="4"/>
      <c r="L22" s="4" t="s">
        <v>9</v>
      </c>
      <c r="M22" s="4" t="s">
        <v>10</v>
      </c>
    </row>
    <row r="23" spans="1:17" ht="15.75">
      <c r="A23" s="4" t="s">
        <v>11</v>
      </c>
      <c r="B23" s="5">
        <v>126000000</v>
      </c>
      <c r="C23" s="4">
        <v>7</v>
      </c>
      <c r="D23" s="4">
        <v>7</v>
      </c>
      <c r="E23" s="4">
        <v>36</v>
      </c>
      <c r="F23" s="4">
        <f>E23*D23</f>
        <v>252</v>
      </c>
      <c r="G23" s="4">
        <f>F23/1000</f>
        <v>0.252</v>
      </c>
      <c r="H23" s="6">
        <f>B23*G23</f>
        <v>31752000</v>
      </c>
      <c r="I23" s="4"/>
      <c r="J23" s="4"/>
      <c r="K23" s="4"/>
      <c r="L23" s="4" t="s">
        <v>12</v>
      </c>
      <c r="M23" s="4" t="s">
        <v>13</v>
      </c>
    </row>
    <row r="25" spans="1:17">
      <c r="C25" t="s">
        <v>19</v>
      </c>
      <c r="D25" t="s">
        <v>3</v>
      </c>
      <c r="E25" t="s">
        <v>20</v>
      </c>
      <c r="F25" t="s">
        <v>21</v>
      </c>
      <c r="G25" t="s">
        <v>22</v>
      </c>
      <c r="H25" t="s">
        <v>23</v>
      </c>
      <c r="I25" t="s">
        <v>24</v>
      </c>
      <c r="Q25" t="s">
        <v>28</v>
      </c>
    </row>
    <row r="26" spans="1:17">
      <c r="C26">
        <v>24.88</v>
      </c>
      <c r="D26">
        <v>36</v>
      </c>
      <c r="E26">
        <f>C26*D26</f>
        <v>895.68</v>
      </c>
      <c r="F26">
        <f>E26*1000</f>
        <v>895680</v>
      </c>
      <c r="G26" s="8">
        <f>H22</f>
        <v>38304000</v>
      </c>
      <c r="H26" s="8">
        <f>G26/F26</f>
        <v>42.765273311897104</v>
      </c>
      <c r="M26">
        <v>11.9</v>
      </c>
      <c r="N26" t="s">
        <v>25</v>
      </c>
      <c r="O26" s="9">
        <f>M26/M28</f>
        <v>0.47791164658634544</v>
      </c>
      <c r="Q26" s="8">
        <f>G26*O26</f>
        <v>18305927.710843377</v>
      </c>
    </row>
    <row r="27" spans="1:17">
      <c r="M27">
        <v>12.9</v>
      </c>
      <c r="N27" t="s">
        <v>26</v>
      </c>
      <c r="O27" s="9">
        <f>M27/M28</f>
        <v>0.51807228915662651</v>
      </c>
      <c r="Q27" s="8">
        <f>G26*O27</f>
        <v>19844240.963855423</v>
      </c>
    </row>
    <row r="28" spans="1:17">
      <c r="I28" s="8"/>
      <c r="M28">
        <v>24.9</v>
      </c>
      <c r="N28" t="s">
        <v>27</v>
      </c>
    </row>
    <row r="32" spans="1:17">
      <c r="C32">
        <v>11.9</v>
      </c>
      <c r="D32">
        <v>36</v>
      </c>
      <c r="E32">
        <f>C32*D32</f>
        <v>428.40000000000003</v>
      </c>
      <c r="F32">
        <f>E32*1000</f>
        <v>428400.00000000006</v>
      </c>
      <c r="G32" s="8">
        <f>H22</f>
        <v>38304000</v>
      </c>
      <c r="H32" s="8">
        <f>G32/F32</f>
        <v>89.411764705882334</v>
      </c>
    </row>
  </sheetData>
  <mergeCells count="14">
    <mergeCell ref="A19:A21"/>
    <mergeCell ref="B19:B21"/>
    <mergeCell ref="C19:C21"/>
    <mergeCell ref="D19:D21"/>
    <mergeCell ref="E19:E21"/>
    <mergeCell ref="L19:M19"/>
    <mergeCell ref="L20:M20"/>
    <mergeCell ref="A12:A14"/>
    <mergeCell ref="B12:B14"/>
    <mergeCell ref="C12:C14"/>
    <mergeCell ref="D12:D14"/>
    <mergeCell ref="E12:E14"/>
    <mergeCell ref="L12:M12"/>
    <mergeCell ref="L13:M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calcs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Tufts, Jenia</dc:creator>
  <cp:lastModifiedBy>Tufts, Jenia</cp:lastModifiedBy>
  <dcterms:created xsi:type="dcterms:W3CDTF">2011-03-16T17:29:28Z</dcterms:created>
  <dcterms:modified xsi:type="dcterms:W3CDTF">2011-03-17T18:31:49Z</dcterms:modified>
</cp:coreProperties>
</file>